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4f377b46f05657d/more websites/websites/gitm/sim games/"/>
    </mc:Choice>
  </mc:AlternateContent>
  <xr:revisionPtr revIDLastSave="0" documentId="8_{401F2918-1FD5-4025-88C9-44552B66A6EB}" xr6:coauthVersionLast="47" xr6:coauthVersionMax="47" xr10:uidLastSave="{00000000-0000-0000-0000-000000000000}"/>
  <workbookProtection workbookAlgorithmName="SHA-512" workbookHashValue="TlLP+PMUJW8A/+zan7Jqsk154UwYqW+tgJ6nkZMGc2k5bdPjAtwpQwn9I6a9n6ciErtXI7/K5fCyVjrk2eCaLw==" workbookSaltValue="SEjUb9oAHIrYhMqH7amnLA==" workbookSpinCount="100000" lockStructure="1"/>
  <bookViews>
    <workbookView xWindow="-120" yWindow="-120" windowWidth="20730" windowHeight="11160" activeTab="2" xr2:uid="{F6E0FC15-AB57-4F25-B538-3478F393588B}"/>
  </bookViews>
  <sheets>
    <sheet name="Info" sheetId="14" r:id="rId1"/>
    <sheet name="Testing" sheetId="17" state="hidden" r:id="rId2"/>
    <sheet name="Input R1" sheetId="3" r:id="rId3"/>
    <sheet name="Input R2" sheetId="5" r:id="rId4"/>
    <sheet name="Input R3" sheetId="6" r:id="rId5"/>
    <sheet name="Input R4" sheetId="7" r:id="rId6"/>
    <sheet name="Input R5" sheetId="8" r:id="rId7"/>
    <sheet name="R1" sheetId="1" state="hidden" r:id="rId8"/>
    <sheet name="R2" sheetId="9" state="hidden" r:id="rId9"/>
    <sheet name="R3" sheetId="10" state="hidden" r:id="rId10"/>
    <sheet name="R4" sheetId="11" state="hidden" r:id="rId11"/>
    <sheet name="R5" sheetId="12" state="hidden" r:id="rId12"/>
    <sheet name="Results" sheetId="2" r:id="rId13"/>
    <sheet name="Charts" sheetId="4" r:id="rId14"/>
    <sheet name="Shares" sheetId="13" r:id="rId15"/>
  </sheets>
  <definedNames>
    <definedName name="chan2">'R1'!$K$49:$L$52</definedName>
    <definedName name="chane">'R1'!$H$59</definedName>
    <definedName name="channel">'Input R1'!$AB$11:$AC$14</definedName>
    <definedName name="solver_adj" localSheetId="7" hidden="1">'R1'!#REF!</definedName>
    <definedName name="solver_adj" localSheetId="1" hidden="1">Testing!$D$28</definedName>
    <definedName name="solver_cvg" localSheetId="7" hidden="1">0.0001</definedName>
    <definedName name="solver_cvg" localSheetId="1" hidden="1">0.0001</definedName>
    <definedName name="solver_drv" localSheetId="7" hidden="1">1</definedName>
    <definedName name="solver_drv" localSheetId="1" hidden="1">1</definedName>
    <definedName name="solver_eng" localSheetId="7" hidden="1">1</definedName>
    <definedName name="solver_eng" localSheetId="1" hidden="1">1</definedName>
    <definedName name="solver_est" localSheetId="7" hidden="1">1</definedName>
    <definedName name="solver_est" localSheetId="1" hidden="1">1</definedName>
    <definedName name="solver_itr" localSheetId="7" hidden="1">2147483647</definedName>
    <definedName name="solver_itr" localSheetId="1" hidden="1">2147483647</definedName>
    <definedName name="solver_lhs1" localSheetId="7" hidden="1">'R1'!#REF!</definedName>
    <definedName name="solver_lhs2" localSheetId="7" hidden="1">'R1'!#REF!</definedName>
    <definedName name="solver_mip" localSheetId="7" hidden="1">2147483647</definedName>
    <definedName name="solver_mip" localSheetId="1" hidden="1">2147483647</definedName>
    <definedName name="solver_mni" localSheetId="7" hidden="1">30</definedName>
    <definedName name="solver_mni" localSheetId="1" hidden="1">30</definedName>
    <definedName name="solver_mrt" localSheetId="7" hidden="1">0.075</definedName>
    <definedName name="solver_mrt" localSheetId="1" hidden="1">0.075</definedName>
    <definedName name="solver_msl" localSheetId="7" hidden="1">2</definedName>
    <definedName name="solver_msl" localSheetId="1" hidden="1">2</definedName>
    <definedName name="solver_neg" localSheetId="7" hidden="1">1</definedName>
    <definedName name="solver_neg" localSheetId="1" hidden="1">1</definedName>
    <definedName name="solver_nod" localSheetId="7" hidden="1">2147483647</definedName>
    <definedName name="solver_nod" localSheetId="1" hidden="1">2147483647</definedName>
    <definedName name="solver_num" localSheetId="7" hidden="1">2</definedName>
    <definedName name="solver_num" localSheetId="1" hidden="1">0</definedName>
    <definedName name="solver_nwt" localSheetId="7" hidden="1">1</definedName>
    <definedName name="solver_nwt" localSheetId="1" hidden="1">1</definedName>
    <definedName name="solver_opt" localSheetId="7" hidden="1">'R1'!#REF!</definedName>
    <definedName name="solver_opt" localSheetId="1" hidden="1">Testing!$D$41</definedName>
    <definedName name="solver_pre" localSheetId="7" hidden="1">0.000001</definedName>
    <definedName name="solver_pre" localSheetId="1" hidden="1">0.000001</definedName>
    <definedName name="solver_rbv" localSheetId="7" hidden="1">1</definedName>
    <definedName name="solver_rbv" localSheetId="1" hidden="1">1</definedName>
    <definedName name="solver_rel1" localSheetId="7" hidden="1">3</definedName>
    <definedName name="solver_rel2" localSheetId="7" hidden="1">3</definedName>
    <definedName name="solver_rhs1" localSheetId="7" hidden="1">0</definedName>
    <definedName name="solver_rhs2" localSheetId="7" hidden="1">0</definedName>
    <definedName name="solver_rlx" localSheetId="7" hidden="1">2</definedName>
    <definedName name="solver_rlx" localSheetId="1" hidden="1">2</definedName>
    <definedName name="solver_rsd" localSheetId="7" hidden="1">0</definedName>
    <definedName name="solver_rsd" localSheetId="1" hidden="1">0</definedName>
    <definedName name="solver_scl" localSheetId="7" hidden="1">1</definedName>
    <definedName name="solver_scl" localSheetId="1" hidden="1">1</definedName>
    <definedName name="solver_sho" localSheetId="7" hidden="1">2</definedName>
    <definedName name="solver_sho" localSheetId="1" hidden="1">2</definedName>
    <definedName name="solver_ssz" localSheetId="7" hidden="1">100</definedName>
    <definedName name="solver_ssz" localSheetId="1" hidden="1">100</definedName>
    <definedName name="solver_tim" localSheetId="7" hidden="1">2147483647</definedName>
    <definedName name="solver_tim" localSheetId="1" hidden="1">2147483647</definedName>
    <definedName name="solver_tol" localSheetId="7" hidden="1">0.01</definedName>
    <definedName name="solver_tol" localSheetId="1" hidden="1">0.01</definedName>
    <definedName name="solver_typ" localSheetId="7" hidden="1">3</definedName>
    <definedName name="solver_typ" localSheetId="1" hidden="1">1</definedName>
    <definedName name="solver_val" localSheetId="7" hidden="1">100000</definedName>
    <definedName name="solver_val" localSheetId="1" hidden="1">0</definedName>
    <definedName name="solver_ver" localSheetId="7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3" i="1" l="1"/>
  <c r="AX5" i="1" s="1"/>
  <c r="I3" i="12"/>
  <c r="H3" i="12"/>
  <c r="G3" i="12"/>
  <c r="I3" i="11"/>
  <c r="H3" i="11"/>
  <c r="G3" i="11"/>
  <c r="I3" i="10"/>
  <c r="H3" i="10"/>
  <c r="G3" i="10"/>
  <c r="H3" i="9"/>
  <c r="I3" i="9"/>
  <c r="G3" i="9"/>
  <c r="B43" i="17"/>
  <c r="AX3" i="10" s="1"/>
  <c r="AX4" i="11"/>
  <c r="AX2" i="10"/>
  <c r="BE16" i="12"/>
  <c r="BF16" i="12" s="1"/>
  <c r="BG16" i="12" s="1"/>
  <c r="BH16" i="12" s="1"/>
  <c r="BI16" i="12" s="1"/>
  <c r="BJ16" i="12" s="1"/>
  <c r="BK16" i="12" s="1"/>
  <c r="BL16" i="12" s="1"/>
  <c r="BM16" i="12" s="1"/>
  <c r="BN16" i="12" s="1"/>
  <c r="BO16" i="12" s="1"/>
  <c r="BP16" i="12" s="1"/>
  <c r="BQ16" i="12" s="1"/>
  <c r="BE16" i="11"/>
  <c r="BF16" i="11" s="1"/>
  <c r="BG16" i="11" s="1"/>
  <c r="BH16" i="11" s="1"/>
  <c r="BI16" i="11" s="1"/>
  <c r="BJ16" i="11" s="1"/>
  <c r="BK16" i="11" s="1"/>
  <c r="BL16" i="11" s="1"/>
  <c r="BM16" i="11" s="1"/>
  <c r="BN16" i="11" s="1"/>
  <c r="BO16" i="11" s="1"/>
  <c r="BP16" i="11" s="1"/>
  <c r="BQ16" i="11" s="1"/>
  <c r="BE16" i="10"/>
  <c r="BF16" i="10" s="1"/>
  <c r="BG16" i="10" s="1"/>
  <c r="BH16" i="10" s="1"/>
  <c r="BI16" i="10" s="1"/>
  <c r="BJ16" i="10" s="1"/>
  <c r="BK16" i="10" s="1"/>
  <c r="BL16" i="10" s="1"/>
  <c r="BM16" i="10" s="1"/>
  <c r="BN16" i="10" s="1"/>
  <c r="BO16" i="10" s="1"/>
  <c r="BP16" i="10" s="1"/>
  <c r="BQ16" i="10" s="1"/>
  <c r="BE16" i="9"/>
  <c r="BF16" i="9" s="1"/>
  <c r="BG16" i="9" s="1"/>
  <c r="BH16" i="9" s="1"/>
  <c r="BI16" i="9" s="1"/>
  <c r="BJ16" i="9" s="1"/>
  <c r="BK16" i="9" s="1"/>
  <c r="BL16" i="9" s="1"/>
  <c r="BM16" i="9" s="1"/>
  <c r="BN16" i="9" s="1"/>
  <c r="BO16" i="9" s="1"/>
  <c r="BP16" i="9" s="1"/>
  <c r="BQ16" i="9" s="1"/>
  <c r="CR18" i="12"/>
  <c r="CR17" i="12"/>
  <c r="CR16" i="12"/>
  <c r="DQ5" i="12"/>
  <c r="DQ6" i="12" s="1"/>
  <c r="DQ7" i="12" s="1"/>
  <c r="DQ8" i="12" s="1"/>
  <c r="DQ9" i="12" s="1"/>
  <c r="DQ10" i="12" s="1"/>
  <c r="DQ11" i="12" s="1"/>
  <c r="DQ12" i="12" s="1"/>
  <c r="DQ13" i="12" s="1"/>
  <c r="DQ14" i="12" s="1"/>
  <c r="DQ15" i="12" s="1"/>
  <c r="DQ16" i="12" s="1"/>
  <c r="DQ17" i="12" s="1"/>
  <c r="DQ18" i="12" s="1"/>
  <c r="DQ19" i="12" s="1"/>
  <c r="DQ20" i="12" s="1"/>
  <c r="DQ21" i="12" s="1"/>
  <c r="DQ22" i="12" s="1"/>
  <c r="DQ23" i="12" s="1"/>
  <c r="DQ24" i="12" s="1"/>
  <c r="DQ25" i="12" s="1"/>
  <c r="DQ26" i="12" s="1"/>
  <c r="DQ27" i="12" s="1"/>
  <c r="DO5" i="12"/>
  <c r="DO6" i="12" s="1"/>
  <c r="DO7" i="12" s="1"/>
  <c r="DO8" i="12" s="1"/>
  <c r="DO9" i="12" s="1"/>
  <c r="DO10" i="12" s="1"/>
  <c r="DO11" i="12" s="1"/>
  <c r="DO12" i="12" s="1"/>
  <c r="DO13" i="12" s="1"/>
  <c r="DO14" i="12" s="1"/>
  <c r="DO15" i="12" s="1"/>
  <c r="DO16" i="12" s="1"/>
  <c r="DO17" i="12" s="1"/>
  <c r="DO18" i="12" s="1"/>
  <c r="DO19" i="12" s="1"/>
  <c r="DO20" i="12" s="1"/>
  <c r="DO21" i="12" s="1"/>
  <c r="DO22" i="12" s="1"/>
  <c r="DO23" i="12" s="1"/>
  <c r="DO24" i="12" s="1"/>
  <c r="DO25" i="12" s="1"/>
  <c r="DO26" i="12" s="1"/>
  <c r="DO27" i="12" s="1"/>
  <c r="DP4" i="12"/>
  <c r="DP5" i="12" s="1"/>
  <c r="CR18" i="11"/>
  <c r="CR17" i="11"/>
  <c r="CR16" i="11"/>
  <c r="DQ6" i="11"/>
  <c r="DQ7" i="11" s="1"/>
  <c r="DQ8" i="11" s="1"/>
  <c r="DQ9" i="11" s="1"/>
  <c r="DQ10" i="11" s="1"/>
  <c r="DQ11" i="11" s="1"/>
  <c r="DQ12" i="11" s="1"/>
  <c r="DQ13" i="11" s="1"/>
  <c r="DQ14" i="11" s="1"/>
  <c r="DQ15" i="11" s="1"/>
  <c r="DQ16" i="11" s="1"/>
  <c r="DQ17" i="11" s="1"/>
  <c r="DQ18" i="11" s="1"/>
  <c r="DQ19" i="11" s="1"/>
  <c r="DQ20" i="11" s="1"/>
  <c r="DQ21" i="11" s="1"/>
  <c r="DQ22" i="11" s="1"/>
  <c r="DQ23" i="11" s="1"/>
  <c r="DQ24" i="11" s="1"/>
  <c r="DQ25" i="11" s="1"/>
  <c r="DQ26" i="11" s="1"/>
  <c r="DQ27" i="11" s="1"/>
  <c r="DQ5" i="11"/>
  <c r="DP5" i="11"/>
  <c r="DP6" i="11" s="1"/>
  <c r="DP7" i="11" s="1"/>
  <c r="DP8" i="11" s="1"/>
  <c r="DP9" i="11" s="1"/>
  <c r="DP10" i="11" s="1"/>
  <c r="DP11" i="11" s="1"/>
  <c r="DP12" i="11" s="1"/>
  <c r="DP13" i="11" s="1"/>
  <c r="DP14" i="11" s="1"/>
  <c r="DP15" i="11" s="1"/>
  <c r="DP16" i="11" s="1"/>
  <c r="DP17" i="11" s="1"/>
  <c r="DP18" i="11" s="1"/>
  <c r="DP19" i="11" s="1"/>
  <c r="DP20" i="11" s="1"/>
  <c r="DP21" i="11" s="1"/>
  <c r="DP22" i="11" s="1"/>
  <c r="DP23" i="11" s="1"/>
  <c r="DP24" i="11" s="1"/>
  <c r="DP25" i="11" s="1"/>
  <c r="DP26" i="11" s="1"/>
  <c r="DP27" i="11" s="1"/>
  <c r="DO5" i="11"/>
  <c r="DO6" i="11" s="1"/>
  <c r="DO7" i="11" s="1"/>
  <c r="DO8" i="11" s="1"/>
  <c r="DO9" i="11" s="1"/>
  <c r="DO10" i="11" s="1"/>
  <c r="DO11" i="11" s="1"/>
  <c r="DO12" i="11" s="1"/>
  <c r="DO13" i="11" s="1"/>
  <c r="DO14" i="11" s="1"/>
  <c r="DO15" i="11" s="1"/>
  <c r="DO16" i="11" s="1"/>
  <c r="DO17" i="11" s="1"/>
  <c r="DO18" i="11" s="1"/>
  <c r="DO19" i="11" s="1"/>
  <c r="DO20" i="11" s="1"/>
  <c r="DO21" i="11" s="1"/>
  <c r="DO22" i="11" s="1"/>
  <c r="DO23" i="11" s="1"/>
  <c r="DO24" i="11" s="1"/>
  <c r="DO25" i="11" s="1"/>
  <c r="DO26" i="11" s="1"/>
  <c r="DO27" i="11" s="1"/>
  <c r="DP4" i="11"/>
  <c r="CR18" i="10"/>
  <c r="CR17" i="10"/>
  <c r="CR16" i="10"/>
  <c r="DQ8" i="10"/>
  <c r="DQ9" i="10" s="1"/>
  <c r="DQ10" i="10" s="1"/>
  <c r="DQ11" i="10" s="1"/>
  <c r="DQ12" i="10" s="1"/>
  <c r="DQ13" i="10" s="1"/>
  <c r="DQ14" i="10" s="1"/>
  <c r="DQ15" i="10" s="1"/>
  <c r="DQ16" i="10" s="1"/>
  <c r="DQ17" i="10" s="1"/>
  <c r="DQ18" i="10" s="1"/>
  <c r="DQ19" i="10" s="1"/>
  <c r="DQ20" i="10" s="1"/>
  <c r="DQ21" i="10" s="1"/>
  <c r="DQ22" i="10" s="1"/>
  <c r="DQ23" i="10" s="1"/>
  <c r="DQ24" i="10" s="1"/>
  <c r="DQ25" i="10" s="1"/>
  <c r="DQ26" i="10" s="1"/>
  <c r="DQ27" i="10" s="1"/>
  <c r="DO7" i="10"/>
  <c r="DO8" i="10" s="1"/>
  <c r="DO9" i="10" s="1"/>
  <c r="DO10" i="10" s="1"/>
  <c r="DO11" i="10" s="1"/>
  <c r="DO12" i="10" s="1"/>
  <c r="DO13" i="10" s="1"/>
  <c r="DO14" i="10" s="1"/>
  <c r="DO15" i="10" s="1"/>
  <c r="DO16" i="10" s="1"/>
  <c r="DO17" i="10" s="1"/>
  <c r="DO18" i="10" s="1"/>
  <c r="DO19" i="10" s="1"/>
  <c r="DO20" i="10" s="1"/>
  <c r="DO21" i="10" s="1"/>
  <c r="DO22" i="10" s="1"/>
  <c r="DO23" i="10" s="1"/>
  <c r="DO24" i="10" s="1"/>
  <c r="DO25" i="10" s="1"/>
  <c r="DO26" i="10" s="1"/>
  <c r="DO27" i="10" s="1"/>
  <c r="DQ5" i="10"/>
  <c r="DQ6" i="10" s="1"/>
  <c r="DQ7" i="10" s="1"/>
  <c r="DO5" i="10"/>
  <c r="DO6" i="10" s="1"/>
  <c r="DP4" i="10"/>
  <c r="DP5" i="10" s="1"/>
  <c r="DP6" i="10" s="1"/>
  <c r="DP7" i="10" s="1"/>
  <c r="DP8" i="10" s="1"/>
  <c r="DP9" i="10" s="1"/>
  <c r="DP10" i="10" s="1"/>
  <c r="DP11" i="10" s="1"/>
  <c r="CR18" i="9"/>
  <c r="CR17" i="9"/>
  <c r="CR16" i="9"/>
  <c r="DQ5" i="9"/>
  <c r="DQ6" i="9" s="1"/>
  <c r="DQ7" i="9" s="1"/>
  <c r="DQ8" i="9" s="1"/>
  <c r="DQ9" i="9" s="1"/>
  <c r="DQ10" i="9" s="1"/>
  <c r="DQ11" i="9" s="1"/>
  <c r="DQ12" i="9" s="1"/>
  <c r="DQ13" i="9" s="1"/>
  <c r="DQ14" i="9" s="1"/>
  <c r="DQ15" i="9" s="1"/>
  <c r="DQ16" i="9" s="1"/>
  <c r="DQ17" i="9" s="1"/>
  <c r="DQ18" i="9" s="1"/>
  <c r="DQ19" i="9" s="1"/>
  <c r="DQ20" i="9" s="1"/>
  <c r="DQ21" i="9" s="1"/>
  <c r="DQ22" i="9" s="1"/>
  <c r="DQ23" i="9" s="1"/>
  <c r="DQ24" i="9" s="1"/>
  <c r="DQ25" i="9" s="1"/>
  <c r="DQ26" i="9" s="1"/>
  <c r="DQ27" i="9" s="1"/>
  <c r="DO5" i="9"/>
  <c r="DO6" i="9" s="1"/>
  <c r="DO7" i="9" s="1"/>
  <c r="DO8" i="9" s="1"/>
  <c r="DO9" i="9" s="1"/>
  <c r="DO10" i="9" s="1"/>
  <c r="DO11" i="9" s="1"/>
  <c r="DO12" i="9" s="1"/>
  <c r="DO13" i="9" s="1"/>
  <c r="DO14" i="9" s="1"/>
  <c r="DO15" i="9" s="1"/>
  <c r="DO16" i="9" s="1"/>
  <c r="DO17" i="9" s="1"/>
  <c r="DO18" i="9" s="1"/>
  <c r="DO19" i="9" s="1"/>
  <c r="DO20" i="9" s="1"/>
  <c r="DO21" i="9" s="1"/>
  <c r="DO22" i="9" s="1"/>
  <c r="DO23" i="9" s="1"/>
  <c r="DO24" i="9" s="1"/>
  <c r="DO25" i="9" s="1"/>
  <c r="DO26" i="9" s="1"/>
  <c r="DO27" i="9" s="1"/>
  <c r="DP4" i="9"/>
  <c r="DP5" i="9" s="1"/>
  <c r="DP6" i="9" s="1"/>
  <c r="DP7" i="9" s="1"/>
  <c r="DP8" i="9" s="1"/>
  <c r="DP9" i="9" s="1"/>
  <c r="DP10" i="9" s="1"/>
  <c r="DP11" i="9" s="1"/>
  <c r="DP12" i="9" s="1"/>
  <c r="DP13" i="9" s="1"/>
  <c r="DP14" i="9" s="1"/>
  <c r="DP15" i="9" s="1"/>
  <c r="DP16" i="9" s="1"/>
  <c r="DP17" i="9" s="1"/>
  <c r="DP18" i="9" s="1"/>
  <c r="DP19" i="9" s="1"/>
  <c r="DP20" i="9" s="1"/>
  <c r="DP21" i="9" s="1"/>
  <c r="DP22" i="9" s="1"/>
  <c r="DP23" i="9" s="1"/>
  <c r="DP24" i="9" s="1"/>
  <c r="DP25" i="9" s="1"/>
  <c r="DP26" i="9" s="1"/>
  <c r="DP27" i="9" s="1"/>
  <c r="BF16" i="1"/>
  <c r="BG16" i="1" s="1"/>
  <c r="BH16" i="1" s="1"/>
  <c r="BI16" i="1" s="1"/>
  <c r="BJ16" i="1" s="1"/>
  <c r="BK16" i="1" s="1"/>
  <c r="BL16" i="1" s="1"/>
  <c r="BM16" i="1" s="1"/>
  <c r="BN16" i="1" s="1"/>
  <c r="BO16" i="1" s="1"/>
  <c r="BP16" i="1" s="1"/>
  <c r="BQ16" i="1" s="1"/>
  <c r="BE16" i="1"/>
  <c r="B45" i="17" l="1"/>
  <c r="AX5" i="9" s="1"/>
  <c r="AX4" i="12"/>
  <c r="AX2" i="9"/>
  <c r="F21" i="8"/>
  <c r="I42" i="12" s="1"/>
  <c r="AX4" i="9"/>
  <c r="AX3" i="11"/>
  <c r="AX2" i="11"/>
  <c r="AX2" i="12"/>
  <c r="AX3" i="9"/>
  <c r="AX3" i="12"/>
  <c r="AX4" i="10"/>
  <c r="N21" i="8"/>
  <c r="Q42" i="12" s="1"/>
  <c r="Q56" i="9"/>
  <c r="Q59" i="9" s="1"/>
  <c r="F21" i="7"/>
  <c r="I42" i="11" s="1"/>
  <c r="N21" i="6"/>
  <c r="Q42" i="10" s="1"/>
  <c r="G21" i="5"/>
  <c r="J42" i="9" s="1"/>
  <c r="H21" i="7"/>
  <c r="K42" i="11" s="1"/>
  <c r="P56" i="10"/>
  <c r="P59" i="10" s="1"/>
  <c r="J56" i="11"/>
  <c r="J59" i="11" s="1"/>
  <c r="G21" i="8"/>
  <c r="J42" i="12" s="1"/>
  <c r="L40" i="3"/>
  <c r="L56" i="11"/>
  <c r="L59" i="11" s="1"/>
  <c r="H21" i="8"/>
  <c r="K42" i="12" s="1"/>
  <c r="I21" i="5"/>
  <c r="L42" i="9" s="1"/>
  <c r="I21" i="6"/>
  <c r="L42" i="10" s="1"/>
  <c r="L56" i="12"/>
  <c r="L59" i="12" s="1"/>
  <c r="M40" i="5"/>
  <c r="P43" i="9" s="1"/>
  <c r="M40" i="8"/>
  <c r="P43" i="12" s="1"/>
  <c r="I57" i="9"/>
  <c r="M57" i="1"/>
  <c r="M60" i="1" s="1"/>
  <c r="K40" i="8"/>
  <c r="N43" i="12" s="1"/>
  <c r="H56" i="12"/>
  <c r="H59" i="12" s="1"/>
  <c r="H56" i="9"/>
  <c r="H59" i="9" s="1"/>
  <c r="H56" i="10"/>
  <c r="H59" i="10" s="1"/>
  <c r="K21" i="8"/>
  <c r="N42" i="12" s="1"/>
  <c r="K21" i="6"/>
  <c r="N42" i="10" s="1"/>
  <c r="L21" i="8"/>
  <c r="O42" i="12" s="1"/>
  <c r="K21" i="7"/>
  <c r="N42" i="11" s="1"/>
  <c r="O56" i="11"/>
  <c r="O59" i="11" s="1"/>
  <c r="J57" i="9"/>
  <c r="J60" i="9" s="1"/>
  <c r="K57" i="9"/>
  <c r="K60" i="9" s="1"/>
  <c r="DP6" i="12"/>
  <c r="DP7" i="12" s="1"/>
  <c r="DP8" i="12" s="1"/>
  <c r="DP9" i="12" s="1"/>
  <c r="DP10" i="12" s="1"/>
  <c r="DP11" i="12" s="1"/>
  <c r="DP12" i="12" s="1"/>
  <c r="DP13" i="12" s="1"/>
  <c r="DP14" i="12" s="1"/>
  <c r="DP15" i="12" s="1"/>
  <c r="DP16" i="12" s="1"/>
  <c r="DP17" i="12" s="1"/>
  <c r="DP18" i="12" s="1"/>
  <c r="DP19" i="12" s="1"/>
  <c r="DP20" i="12" s="1"/>
  <c r="DP21" i="12" s="1"/>
  <c r="DP22" i="12" s="1"/>
  <c r="DP23" i="12" s="1"/>
  <c r="DP24" i="12" s="1"/>
  <c r="DP25" i="12" s="1"/>
  <c r="DP26" i="12" s="1"/>
  <c r="DP27" i="12" s="1"/>
  <c r="DP12" i="10"/>
  <c r="DP13" i="10" s="1"/>
  <c r="DP14" i="10" s="1"/>
  <c r="DP15" i="10" s="1"/>
  <c r="DP16" i="10" s="1"/>
  <c r="DP17" i="10" s="1"/>
  <c r="DP18" i="10" s="1"/>
  <c r="DP19" i="10" s="1"/>
  <c r="DP20" i="10" s="1"/>
  <c r="DP21" i="10" s="1"/>
  <c r="DP22" i="10" s="1"/>
  <c r="DP23" i="10" s="1"/>
  <c r="DP24" i="10" s="1"/>
  <c r="DP25" i="10" s="1"/>
  <c r="DP26" i="10" s="1"/>
  <c r="DP27" i="10" s="1"/>
  <c r="CR17" i="1"/>
  <c r="CR18" i="1"/>
  <c r="CR16" i="1"/>
  <c r="DQ6" i="1"/>
  <c r="DQ7" i="1" s="1"/>
  <c r="DQ8" i="1" s="1"/>
  <c r="DQ9" i="1" s="1"/>
  <c r="DQ10" i="1" s="1"/>
  <c r="DQ11" i="1" s="1"/>
  <c r="DQ12" i="1" s="1"/>
  <c r="DQ13" i="1" s="1"/>
  <c r="DQ14" i="1" s="1"/>
  <c r="DQ15" i="1" s="1"/>
  <c r="DQ16" i="1" s="1"/>
  <c r="DQ17" i="1" s="1"/>
  <c r="DQ18" i="1" s="1"/>
  <c r="DQ19" i="1" s="1"/>
  <c r="DQ20" i="1" s="1"/>
  <c r="DQ21" i="1" s="1"/>
  <c r="DQ22" i="1" s="1"/>
  <c r="DQ23" i="1" s="1"/>
  <c r="DQ24" i="1" s="1"/>
  <c r="DQ25" i="1" s="1"/>
  <c r="DQ26" i="1" s="1"/>
  <c r="DQ27" i="1" s="1"/>
  <c r="DQ5" i="1"/>
  <c r="DP4" i="1"/>
  <c r="DO26" i="1"/>
  <c r="DO27" i="1" s="1"/>
  <c r="DO23" i="1"/>
  <c r="DO24" i="1"/>
  <c r="DO25" i="1"/>
  <c r="DO6" i="1"/>
  <c r="DO7" i="1" s="1"/>
  <c r="DO8" i="1" s="1"/>
  <c r="DO9" i="1" s="1"/>
  <c r="DO10" i="1" s="1"/>
  <c r="DO11" i="1" s="1"/>
  <c r="DO12" i="1" s="1"/>
  <c r="DO13" i="1" s="1"/>
  <c r="DO14" i="1" s="1"/>
  <c r="DO15" i="1" s="1"/>
  <c r="DO16" i="1" s="1"/>
  <c r="DO17" i="1" s="1"/>
  <c r="DO18" i="1" s="1"/>
  <c r="DO19" i="1" s="1"/>
  <c r="DO20" i="1" s="1"/>
  <c r="DO21" i="1" s="1"/>
  <c r="DO22" i="1" s="1"/>
  <c r="DO5" i="1"/>
  <c r="J21" i="8"/>
  <c r="M42" i="12" s="1"/>
  <c r="L21" i="5"/>
  <c r="O42" i="9" s="1"/>
  <c r="Q57" i="1"/>
  <c r="Q60" i="1" s="1"/>
  <c r="I57" i="1"/>
  <c r="I60" i="1" s="1"/>
  <c r="E21" i="7"/>
  <c r="H42" i="11" s="1"/>
  <c r="N21" i="3"/>
  <c r="M21" i="3"/>
  <c r="L21" i="3"/>
  <c r="K21" i="3"/>
  <c r="J21" i="3"/>
  <c r="I21" i="3"/>
  <c r="H21" i="3"/>
  <c r="G21" i="3"/>
  <c r="F21" i="3"/>
  <c r="E21" i="3"/>
  <c r="M40" i="3"/>
  <c r="I40" i="3"/>
  <c r="H40" i="3"/>
  <c r="G40" i="3"/>
  <c r="J57" i="1"/>
  <c r="J60" i="1" s="1"/>
  <c r="K57" i="1"/>
  <c r="K60" i="1" s="1"/>
  <c r="L57" i="1"/>
  <c r="L60" i="1" s="1"/>
  <c r="P57" i="1"/>
  <c r="P60" i="1" s="1"/>
  <c r="I56" i="11"/>
  <c r="I59" i="11" s="1"/>
  <c r="I56" i="9"/>
  <c r="I59" i="9" s="1"/>
  <c r="I56" i="1"/>
  <c r="I59" i="1" s="1"/>
  <c r="J56" i="1"/>
  <c r="J59" i="1" s="1"/>
  <c r="K56" i="1"/>
  <c r="K59" i="1" s="1"/>
  <c r="L56" i="1"/>
  <c r="L59" i="1" s="1"/>
  <c r="M56" i="1"/>
  <c r="M59" i="1" s="1"/>
  <c r="N56" i="1"/>
  <c r="N59" i="1" s="1"/>
  <c r="O56" i="1"/>
  <c r="O59" i="1" s="1"/>
  <c r="P56" i="1"/>
  <c r="P59" i="1" s="1"/>
  <c r="Q56" i="1"/>
  <c r="Q59" i="1" s="1"/>
  <c r="H56" i="1"/>
  <c r="H59" i="1" s="1"/>
  <c r="I21" i="8" l="1"/>
  <c r="L42" i="12" s="1"/>
  <c r="J56" i="9"/>
  <c r="J59" i="9" s="1"/>
  <c r="G21" i="7"/>
  <c r="J42" i="11" s="1"/>
  <c r="Q56" i="12"/>
  <c r="Q59" i="12" s="1"/>
  <c r="Q56" i="10"/>
  <c r="Q59" i="10" s="1"/>
  <c r="AX5" i="12"/>
  <c r="AX5" i="10"/>
  <c r="AX5" i="11"/>
  <c r="N21" i="5"/>
  <c r="Q42" i="9" s="1"/>
  <c r="L56" i="10"/>
  <c r="L59" i="10" s="1"/>
  <c r="K40" i="3"/>
  <c r="J40" i="3"/>
  <c r="J40" i="7"/>
  <c r="M43" i="11" s="1"/>
  <c r="M57" i="9"/>
  <c r="M60" i="9" s="1"/>
  <c r="J40" i="6"/>
  <c r="M43" i="10" s="1"/>
  <c r="E21" i="8"/>
  <c r="H42" i="12" s="1"/>
  <c r="E40" i="3"/>
  <c r="H57" i="1"/>
  <c r="H60" i="1" s="1"/>
  <c r="E40" i="6"/>
  <c r="H43" i="10" s="1"/>
  <c r="E40" i="5"/>
  <c r="H43" i="9" s="1"/>
  <c r="K40" i="7"/>
  <c r="N43" i="11" s="1"/>
  <c r="O57" i="1"/>
  <c r="O60" i="1" s="1"/>
  <c r="K40" i="6"/>
  <c r="N43" i="10" s="1"/>
  <c r="O57" i="10"/>
  <c r="O60" i="10" s="1"/>
  <c r="L40" i="5"/>
  <c r="O43" i="9" s="1"/>
  <c r="L40" i="8"/>
  <c r="O43" i="12" s="1"/>
  <c r="N56" i="12"/>
  <c r="N59" i="12" s="1"/>
  <c r="N57" i="9"/>
  <c r="N60" i="9" s="1"/>
  <c r="DP5" i="1"/>
  <c r="DP6" i="1" s="1"/>
  <c r="K56" i="10"/>
  <c r="K59" i="10" s="1"/>
  <c r="F21" i="5"/>
  <c r="I42" i="9" s="1"/>
  <c r="H56" i="11"/>
  <c r="H59" i="11" s="1"/>
  <c r="I21" i="7"/>
  <c r="L42" i="11" s="1"/>
  <c r="L56" i="9"/>
  <c r="L59" i="9" s="1"/>
  <c r="M21" i="7"/>
  <c r="P42" i="11" s="1"/>
  <c r="P56" i="11"/>
  <c r="P59" i="11" s="1"/>
  <c r="L21" i="6"/>
  <c r="O42" i="10" s="1"/>
  <c r="N21" i="7"/>
  <c r="Q42" i="11" s="1"/>
  <c r="P56" i="9"/>
  <c r="P59" i="9" s="1"/>
  <c r="Q56" i="11"/>
  <c r="Q59" i="11" s="1"/>
  <c r="M56" i="12"/>
  <c r="M59" i="12" s="1"/>
  <c r="M40" i="6"/>
  <c r="P43" i="10" s="1"/>
  <c r="P57" i="10"/>
  <c r="P60" i="10" s="1"/>
  <c r="M21" i="6"/>
  <c r="P42" i="10" s="1"/>
  <c r="M21" i="8"/>
  <c r="P42" i="12" s="1"/>
  <c r="P56" i="12"/>
  <c r="P59" i="12" s="1"/>
  <c r="M21" i="5"/>
  <c r="P42" i="9" s="1"/>
  <c r="M56" i="10"/>
  <c r="M59" i="10" s="1"/>
  <c r="M56" i="11"/>
  <c r="M59" i="11" s="1"/>
  <c r="G40" i="7"/>
  <c r="J43" i="11" s="1"/>
  <c r="J57" i="11"/>
  <c r="J60" i="11" s="1"/>
  <c r="O56" i="10"/>
  <c r="O59" i="10" s="1"/>
  <c r="H21" i="5"/>
  <c r="K42" i="9" s="1"/>
  <c r="K56" i="9"/>
  <c r="K59" i="9" s="1"/>
  <c r="K56" i="11"/>
  <c r="K59" i="11" s="1"/>
  <c r="G40" i="5"/>
  <c r="J43" i="9" s="1"/>
  <c r="H40" i="6"/>
  <c r="K43" i="10" s="1"/>
  <c r="K57" i="10"/>
  <c r="K60" i="10" s="1"/>
  <c r="P57" i="11"/>
  <c r="P60" i="11" s="1"/>
  <c r="M40" i="7"/>
  <c r="P43" i="11" s="1"/>
  <c r="G40" i="6"/>
  <c r="J43" i="10" s="1"/>
  <c r="J57" i="10"/>
  <c r="J60" i="10" s="1"/>
  <c r="F40" i="7"/>
  <c r="I43" i="11" s="1"/>
  <c r="I57" i="11"/>
  <c r="I60" i="11" s="1"/>
  <c r="Q57" i="9"/>
  <c r="Q60" i="9" s="1"/>
  <c r="N40" i="5"/>
  <c r="Q43" i="9" s="1"/>
  <c r="Q57" i="11"/>
  <c r="Q60" i="11" s="1"/>
  <c r="N40" i="7"/>
  <c r="Q43" i="11" s="1"/>
  <c r="H40" i="5"/>
  <c r="K43" i="9" s="1"/>
  <c r="J56" i="10"/>
  <c r="J59" i="10" s="1"/>
  <c r="P57" i="12"/>
  <c r="P60" i="12" s="1"/>
  <c r="G21" i="6"/>
  <c r="J42" i="10" s="1"/>
  <c r="J21" i="7"/>
  <c r="M42" i="11" s="1"/>
  <c r="K21" i="5"/>
  <c r="N42" i="9" s="1"/>
  <c r="K56" i="12"/>
  <c r="K59" i="12" s="1"/>
  <c r="H21" i="6"/>
  <c r="K42" i="10" s="1"/>
  <c r="L21" i="7"/>
  <c r="O42" i="11" s="1"/>
  <c r="J56" i="12"/>
  <c r="J59" i="12" s="1"/>
  <c r="I56" i="12"/>
  <c r="I59" i="12" s="1"/>
  <c r="M56" i="9"/>
  <c r="M59" i="9" s="1"/>
  <c r="J21" i="5"/>
  <c r="M42" i="9" s="1"/>
  <c r="J21" i="6"/>
  <c r="M42" i="10" s="1"/>
  <c r="E40" i="7"/>
  <c r="H43" i="11" s="1"/>
  <c r="H57" i="11"/>
  <c r="H60" i="11" s="1"/>
  <c r="E21" i="5"/>
  <c r="H42" i="9" s="1"/>
  <c r="E21" i="6"/>
  <c r="H42" i="10" s="1"/>
  <c r="I57" i="10"/>
  <c r="I60" i="10" s="1"/>
  <c r="F40" i="6"/>
  <c r="I43" i="10" s="1"/>
  <c r="I56" i="10"/>
  <c r="I59" i="10" s="1"/>
  <c r="F40" i="5"/>
  <c r="I43" i="9" s="1"/>
  <c r="F21" i="6"/>
  <c r="I42" i="10" s="1"/>
  <c r="L57" i="9"/>
  <c r="L60" i="9" s="1"/>
  <c r="I40" i="5"/>
  <c r="L43" i="9" s="1"/>
  <c r="L57" i="11"/>
  <c r="L60" i="11" s="1"/>
  <c r="I40" i="7"/>
  <c r="L43" i="11" s="1"/>
  <c r="L57" i="10"/>
  <c r="L60" i="10" s="1"/>
  <c r="I40" i="6"/>
  <c r="L43" i="10" s="1"/>
  <c r="I40" i="8"/>
  <c r="L43" i="12" s="1"/>
  <c r="L57" i="12"/>
  <c r="L60" i="12" s="1"/>
  <c r="N57" i="12"/>
  <c r="N60" i="12" s="1"/>
  <c r="P57" i="9"/>
  <c r="P60" i="9" s="1"/>
  <c r="O56" i="12"/>
  <c r="O59" i="12" s="1"/>
  <c r="N56" i="11"/>
  <c r="N59" i="11" s="1"/>
  <c r="N56" i="10"/>
  <c r="N59" i="10" s="1"/>
  <c r="O56" i="9"/>
  <c r="O59" i="9" s="1"/>
  <c r="N56" i="9"/>
  <c r="N59" i="9" s="1"/>
  <c r="F40" i="3"/>
  <c r="N40" i="3"/>
  <c r="N57" i="1"/>
  <c r="N60" i="1" s="1"/>
  <c r="I60" i="9"/>
  <c r="J40" i="5" l="1"/>
  <c r="M43" i="9" s="1"/>
  <c r="L40" i="6"/>
  <c r="O43" i="10" s="1"/>
  <c r="M57" i="10"/>
  <c r="M60" i="10" s="1"/>
  <c r="M57" i="11"/>
  <c r="M60" i="11" s="1"/>
  <c r="O57" i="9"/>
  <c r="O60" i="9" s="1"/>
  <c r="N57" i="11"/>
  <c r="N60" i="11" s="1"/>
  <c r="H57" i="10"/>
  <c r="H60" i="10" s="1"/>
  <c r="H57" i="9"/>
  <c r="H60" i="9" s="1"/>
  <c r="K40" i="5"/>
  <c r="N43" i="9" s="1"/>
  <c r="DP7" i="1"/>
  <c r="DP8" i="1" s="1"/>
  <c r="DP9" i="1" s="1"/>
  <c r="DP10" i="1" s="1"/>
  <c r="O57" i="12"/>
  <c r="O60" i="12" s="1"/>
  <c r="K57" i="11"/>
  <c r="K60" i="11" s="1"/>
  <c r="H40" i="7"/>
  <c r="K43" i="11" s="1"/>
  <c r="N40" i="6"/>
  <c r="Q43" i="10" s="1"/>
  <c r="Q57" i="10"/>
  <c r="Q60" i="10" s="1"/>
  <c r="K57" i="12"/>
  <c r="K60" i="12" s="1"/>
  <c r="H40" i="8"/>
  <c r="K43" i="12" s="1"/>
  <c r="N40" i="8"/>
  <c r="Q43" i="12" s="1"/>
  <c r="Q57" i="12"/>
  <c r="Q60" i="12" s="1"/>
  <c r="N57" i="10"/>
  <c r="N60" i="10" s="1"/>
  <c r="J57" i="12"/>
  <c r="J60" i="12" s="1"/>
  <c r="G40" i="8"/>
  <c r="J43" i="12" s="1"/>
  <c r="O57" i="11"/>
  <c r="O60" i="11" s="1"/>
  <c r="L40" i="7"/>
  <c r="O43" i="11" s="1"/>
  <c r="M57" i="12"/>
  <c r="M60" i="12" s="1"/>
  <c r="J40" i="8"/>
  <c r="M43" i="12" s="1"/>
  <c r="H57" i="12"/>
  <c r="H60" i="12" s="1"/>
  <c r="E40" i="8"/>
  <c r="H43" i="12" s="1"/>
  <c r="F40" i="8"/>
  <c r="I43" i="12" s="1"/>
  <c r="I57" i="12"/>
  <c r="I60" i="12" s="1"/>
  <c r="N39" i="8"/>
  <c r="M39" i="8"/>
  <c r="L39" i="8"/>
  <c r="K39" i="8"/>
  <c r="J39" i="8"/>
  <c r="I39" i="8"/>
  <c r="H39" i="8"/>
  <c r="G39" i="8"/>
  <c r="F39" i="8"/>
  <c r="E39" i="8"/>
  <c r="N20" i="8"/>
  <c r="M20" i="8"/>
  <c r="L20" i="8"/>
  <c r="K20" i="8"/>
  <c r="J20" i="8"/>
  <c r="I20" i="8"/>
  <c r="H20" i="8"/>
  <c r="G20" i="8"/>
  <c r="F20" i="8"/>
  <c r="E20" i="8"/>
  <c r="N39" i="7"/>
  <c r="M39" i="7"/>
  <c r="L39" i="7"/>
  <c r="K39" i="7"/>
  <c r="J39" i="7"/>
  <c r="I39" i="7"/>
  <c r="H39" i="7"/>
  <c r="G39" i="7"/>
  <c r="F39" i="7"/>
  <c r="E39" i="7"/>
  <c r="N20" i="7"/>
  <c r="M20" i="7"/>
  <c r="L20" i="7"/>
  <c r="K20" i="7"/>
  <c r="J20" i="7"/>
  <c r="I20" i="7"/>
  <c r="H20" i="7"/>
  <c r="G20" i="7"/>
  <c r="F20" i="7"/>
  <c r="E20" i="7"/>
  <c r="N39" i="6"/>
  <c r="M39" i="6"/>
  <c r="L39" i="6"/>
  <c r="K39" i="6"/>
  <c r="J39" i="6"/>
  <c r="I39" i="6"/>
  <c r="H39" i="6"/>
  <c r="G39" i="6"/>
  <c r="F39" i="6"/>
  <c r="E39" i="6"/>
  <c r="N20" i="6"/>
  <c r="M20" i="6"/>
  <c r="L20" i="6"/>
  <c r="K20" i="6"/>
  <c r="J20" i="6"/>
  <c r="I20" i="6"/>
  <c r="H20" i="6"/>
  <c r="G20" i="6"/>
  <c r="F20" i="6"/>
  <c r="E20" i="6"/>
  <c r="N39" i="5"/>
  <c r="M39" i="5"/>
  <c r="L39" i="5"/>
  <c r="K39" i="5"/>
  <c r="J39" i="5"/>
  <c r="I39" i="5"/>
  <c r="H39" i="5"/>
  <c r="G39" i="5"/>
  <c r="F39" i="5"/>
  <c r="E39" i="5"/>
  <c r="N20" i="5"/>
  <c r="M20" i="5"/>
  <c r="L20" i="5"/>
  <c r="K20" i="5"/>
  <c r="J20" i="5"/>
  <c r="I20" i="5"/>
  <c r="H20" i="5"/>
  <c r="G20" i="5"/>
  <c r="F20" i="5"/>
  <c r="E20" i="5"/>
  <c r="N39" i="3"/>
  <c r="M39" i="3"/>
  <c r="L39" i="3"/>
  <c r="K39" i="3"/>
  <c r="J39" i="3"/>
  <c r="I39" i="3"/>
  <c r="H39" i="3"/>
  <c r="G39" i="3"/>
  <c r="F39" i="3"/>
  <c r="E39" i="3"/>
  <c r="N20" i="3"/>
  <c r="M20" i="3"/>
  <c r="L20" i="3"/>
  <c r="K20" i="3"/>
  <c r="J20" i="3"/>
  <c r="I20" i="3"/>
  <c r="H20" i="3"/>
  <c r="G20" i="3"/>
  <c r="F20" i="3"/>
  <c r="E20" i="3"/>
  <c r="P43" i="1"/>
  <c r="O43" i="1"/>
  <c r="N43" i="1"/>
  <c r="M43" i="1"/>
  <c r="L43" i="1"/>
  <c r="K43" i="1"/>
  <c r="J43" i="1"/>
  <c r="I43" i="1"/>
  <c r="H43" i="1"/>
  <c r="F85" i="9" l="1"/>
  <c r="F85" i="10"/>
  <c r="F114" i="10" s="1"/>
  <c r="F85" i="12"/>
  <c r="E132" i="10"/>
  <c r="E161" i="10" s="1"/>
  <c r="E132" i="9"/>
  <c r="E142" i="9" s="1"/>
  <c r="DP11" i="1"/>
  <c r="DP12" i="1" s="1"/>
  <c r="P42" i="1"/>
  <c r="O42" i="1"/>
  <c r="N42" i="1"/>
  <c r="M42" i="1"/>
  <c r="L42" i="1"/>
  <c r="K42" i="1"/>
  <c r="J42" i="1"/>
  <c r="I42" i="1"/>
  <c r="H42" i="1"/>
  <c r="Q43" i="1"/>
  <c r="Q42" i="1"/>
  <c r="H45" i="11" a="1"/>
  <c r="H45" i="12" a="1"/>
  <c r="H45" i="9" a="1"/>
  <c r="L131" i="9"/>
  <c r="K131" i="9"/>
  <c r="DK7" i="9" s="1"/>
  <c r="J131" i="11"/>
  <c r="DJ7" i="11" s="1"/>
  <c r="F131" i="11"/>
  <c r="E131" i="1"/>
  <c r="D131" i="9"/>
  <c r="L130" i="1"/>
  <c r="K130" i="12"/>
  <c r="DK6" i="12" s="1"/>
  <c r="J36" i="3"/>
  <c r="H16" i="2" s="1"/>
  <c r="D130" i="11"/>
  <c r="DD6" i="11" s="1"/>
  <c r="E36" i="3"/>
  <c r="C16" i="2" s="1"/>
  <c r="I131" i="12"/>
  <c r="H131" i="12"/>
  <c r="F130" i="12"/>
  <c r="DF6" i="12" s="1"/>
  <c r="C130" i="12"/>
  <c r="DC6" i="12" s="1"/>
  <c r="E85" i="12"/>
  <c r="D85" i="12"/>
  <c r="K84" i="12"/>
  <c r="DA7" i="12" s="1"/>
  <c r="L17" i="8"/>
  <c r="J132" i="2" s="1"/>
  <c r="G84" i="12"/>
  <c r="CW7" i="12" s="1"/>
  <c r="F84" i="12"/>
  <c r="CV7" i="12" s="1"/>
  <c r="L83" i="12"/>
  <c r="DB6" i="12" s="1"/>
  <c r="H83" i="12"/>
  <c r="CX6" i="12" s="1"/>
  <c r="G83" i="12"/>
  <c r="CW6" i="12" s="1"/>
  <c r="G17" i="8"/>
  <c r="E132" i="2" s="1"/>
  <c r="D83" i="12"/>
  <c r="CT6" i="12" s="1"/>
  <c r="D132" i="11"/>
  <c r="D161" i="11" s="1"/>
  <c r="I131" i="11"/>
  <c r="G131" i="11"/>
  <c r="G130" i="11"/>
  <c r="DG6" i="11" s="1"/>
  <c r="C85" i="11"/>
  <c r="L84" i="11"/>
  <c r="DB7" i="11" s="1"/>
  <c r="K84" i="11"/>
  <c r="DA7" i="11" s="1"/>
  <c r="L17" i="7"/>
  <c r="J102" i="2" s="1"/>
  <c r="I84" i="11"/>
  <c r="CY7" i="11" s="1"/>
  <c r="H84" i="11"/>
  <c r="CX7" i="11" s="1"/>
  <c r="E84" i="11"/>
  <c r="D84" i="11"/>
  <c r="CT7" i="11" s="1"/>
  <c r="C84" i="11"/>
  <c r="CS7" i="11" s="1"/>
  <c r="J83" i="11"/>
  <c r="CZ6" i="11" s="1"/>
  <c r="H17" i="7"/>
  <c r="F102" i="2" s="1"/>
  <c r="D83" i="11"/>
  <c r="CT6" i="11" s="1"/>
  <c r="H131" i="10"/>
  <c r="G131" i="10"/>
  <c r="F130" i="10"/>
  <c r="DF6" i="10" s="1"/>
  <c r="D85" i="10"/>
  <c r="D114" i="10" s="1"/>
  <c r="L84" i="10"/>
  <c r="J84" i="10"/>
  <c r="I84" i="10"/>
  <c r="F84" i="10"/>
  <c r="D84" i="10"/>
  <c r="L83" i="10"/>
  <c r="DB6" i="10" s="1"/>
  <c r="K83" i="10"/>
  <c r="DA6" i="10" s="1"/>
  <c r="G83" i="10"/>
  <c r="CW6" i="10" s="1"/>
  <c r="D83" i="10"/>
  <c r="CT6" i="10" s="1"/>
  <c r="AD8" i="6"/>
  <c r="J131" i="9"/>
  <c r="DJ7" i="9" s="1"/>
  <c r="I131" i="9"/>
  <c r="H131" i="9"/>
  <c r="D212" i="9"/>
  <c r="D213" i="9" s="1"/>
  <c r="D214" i="9" s="1"/>
  <c r="F130" i="9"/>
  <c r="DF6" i="9" s="1"/>
  <c r="E85" i="9"/>
  <c r="J84" i="9"/>
  <c r="I84" i="9"/>
  <c r="CY7" i="9" s="1"/>
  <c r="J17" i="5"/>
  <c r="H42" i="2" s="1"/>
  <c r="G84" i="9"/>
  <c r="CW7" i="9" s="1"/>
  <c r="N17" i="5"/>
  <c r="L42" i="2" s="1"/>
  <c r="D71" i="9"/>
  <c r="D72" i="9" s="1"/>
  <c r="D73" i="9" s="1"/>
  <c r="D74" i="9" s="1"/>
  <c r="I83" i="9"/>
  <c r="CY6" i="9" s="1"/>
  <c r="H83" i="9"/>
  <c r="CX6" i="9" s="1"/>
  <c r="E83" i="9"/>
  <c r="CU6" i="9" s="1"/>
  <c r="D36" i="9"/>
  <c r="F36" i="9" s="1"/>
  <c r="AD6" i="5"/>
  <c r="E3" i="12"/>
  <c r="E3" i="11"/>
  <c r="E3" i="10"/>
  <c r="E3" i="9"/>
  <c r="BC133" i="12"/>
  <c r="BC134" i="12" s="1"/>
  <c r="BC135" i="12" s="1"/>
  <c r="BC133" i="11"/>
  <c r="BC134" i="11" s="1"/>
  <c r="BC135" i="11" s="1"/>
  <c r="BC134" i="9"/>
  <c r="BC135" i="9"/>
  <c r="BC135" i="1"/>
  <c r="BD135" i="1"/>
  <c r="BC135" i="10"/>
  <c r="BC134" i="10"/>
  <c r="BC126" i="12"/>
  <c r="BC127" i="12" s="1"/>
  <c r="BC128" i="12" s="1"/>
  <c r="BC129" i="12" s="1"/>
  <c r="BC130" i="12" s="1"/>
  <c r="BC131" i="12" s="1"/>
  <c r="BC132" i="12" s="1"/>
  <c r="BC126" i="11"/>
  <c r="BC127" i="11" s="1"/>
  <c r="BC128" i="11" s="1"/>
  <c r="BC129" i="11" s="1"/>
  <c r="BC130" i="11" s="1"/>
  <c r="BC131" i="11" s="1"/>
  <c r="BC132" i="11" s="1"/>
  <c r="BC126" i="10"/>
  <c r="BC127" i="10" s="1"/>
  <c r="BC128" i="10" s="1"/>
  <c r="BC129" i="10" s="1"/>
  <c r="BC130" i="10" s="1"/>
  <c r="BC131" i="10" s="1"/>
  <c r="BC132" i="10" s="1"/>
  <c r="BC133" i="10" s="1"/>
  <c r="BC126" i="9"/>
  <c r="BC127" i="9" s="1"/>
  <c r="BC128" i="9" s="1"/>
  <c r="BC129" i="9" s="1"/>
  <c r="BC130" i="9" s="1"/>
  <c r="BC131" i="9" s="1"/>
  <c r="BC132" i="9" s="1"/>
  <c r="BC133" i="9" s="1"/>
  <c r="BC134" i="1"/>
  <c r="BD134" i="1"/>
  <c r="BC132" i="1"/>
  <c r="BD132" i="1"/>
  <c r="BC133" i="1"/>
  <c r="BD133" i="1"/>
  <c r="BC126" i="1"/>
  <c r="BD126" i="1"/>
  <c r="BC127" i="1"/>
  <c r="BC128" i="1" s="1"/>
  <c r="BC129" i="1" s="1"/>
  <c r="BC130" i="1" s="1"/>
  <c r="BC131" i="1" s="1"/>
  <c r="BD127" i="1"/>
  <c r="BD128" i="1"/>
  <c r="BD129" i="1" s="1"/>
  <c r="BD130" i="1" s="1"/>
  <c r="BD131" i="1" s="1"/>
  <c r="I17" i="8"/>
  <c r="G132" i="2" s="1"/>
  <c r="I36" i="5"/>
  <c r="G43" i="2" s="1"/>
  <c r="I36" i="3"/>
  <c r="G16" i="2" s="1"/>
  <c r="H36" i="3"/>
  <c r="F16" i="2" s="1"/>
  <c r="N17" i="3"/>
  <c r="L15" i="2" s="1"/>
  <c r="M17" i="3"/>
  <c r="K15" i="2" s="1"/>
  <c r="L17" i="3"/>
  <c r="J15" i="2" s="1"/>
  <c r="K17" i="3"/>
  <c r="I15" i="2" s="1"/>
  <c r="J17" i="3"/>
  <c r="H15" i="2" s="1"/>
  <c r="I17" i="3"/>
  <c r="G15" i="2" s="1"/>
  <c r="H17" i="3"/>
  <c r="F15" i="2" s="1"/>
  <c r="G17" i="3"/>
  <c r="E15" i="2" s="1"/>
  <c r="F17" i="3"/>
  <c r="D15" i="2" s="1"/>
  <c r="E17" i="3"/>
  <c r="C15" i="2" s="1"/>
  <c r="L23" i="2"/>
  <c r="E23" i="2"/>
  <c r="D23" i="2"/>
  <c r="C23" i="2"/>
  <c r="K22" i="2"/>
  <c r="J22" i="2"/>
  <c r="I22" i="2"/>
  <c r="H22" i="2"/>
  <c r="G22" i="2"/>
  <c r="E22" i="2"/>
  <c r="D22" i="2"/>
  <c r="C22" i="2"/>
  <c r="BV4" i="11"/>
  <c r="BW4" i="11" s="1"/>
  <c r="BX4" i="11" s="1"/>
  <c r="BY4" i="11" s="1"/>
  <c r="BZ4" i="11" s="1"/>
  <c r="CA4" i="11" s="1"/>
  <c r="CB4" i="11" s="1"/>
  <c r="CC4" i="11" s="1"/>
  <c r="CD4" i="11" s="1"/>
  <c r="CE4" i="11" s="1"/>
  <c r="CF4" i="11" s="1"/>
  <c r="CG4" i="11" s="1"/>
  <c r="CH4" i="11" s="1"/>
  <c r="CI4" i="11" s="1"/>
  <c r="CJ4" i="11" s="1"/>
  <c r="CK4" i="11" s="1"/>
  <c r="CL4" i="11" s="1"/>
  <c r="CM4" i="11" s="1"/>
  <c r="CN4" i="11" s="1"/>
  <c r="BV4" i="10"/>
  <c r="BW4" i="10" s="1"/>
  <c r="BX4" i="10" s="1"/>
  <c r="BY4" i="10" s="1"/>
  <c r="BZ4" i="10" s="1"/>
  <c r="CA4" i="10" s="1"/>
  <c r="CB4" i="10" s="1"/>
  <c r="CC4" i="10" s="1"/>
  <c r="CD4" i="10" s="1"/>
  <c r="CE4" i="10" s="1"/>
  <c r="CF4" i="10" s="1"/>
  <c r="CG4" i="10" s="1"/>
  <c r="CH4" i="10" s="1"/>
  <c r="CI4" i="10" s="1"/>
  <c r="CJ4" i="10" s="1"/>
  <c r="CK4" i="10" s="1"/>
  <c r="CL4" i="10" s="1"/>
  <c r="CM4" i="10" s="1"/>
  <c r="CN4" i="10" s="1"/>
  <c r="CI4" i="9"/>
  <c r="CJ4" i="9"/>
  <c r="CK4" i="9" s="1"/>
  <c r="CL4" i="9" s="1"/>
  <c r="CM4" i="9" s="1"/>
  <c r="CN4" i="9" s="1"/>
  <c r="BW4" i="9"/>
  <c r="BX4" i="9" s="1"/>
  <c r="BY4" i="9" s="1"/>
  <c r="BZ4" i="9" s="1"/>
  <c r="CA4" i="9" s="1"/>
  <c r="CB4" i="9" s="1"/>
  <c r="CC4" i="9" s="1"/>
  <c r="CD4" i="9" s="1"/>
  <c r="CE4" i="9" s="1"/>
  <c r="CF4" i="9" s="1"/>
  <c r="CG4" i="9" s="1"/>
  <c r="CH4" i="9" s="1"/>
  <c r="BV4" i="9"/>
  <c r="CP3" i="1"/>
  <c r="CK3" i="1"/>
  <c r="CL3" i="1"/>
  <c r="CM3" i="1" s="1"/>
  <c r="CN3" i="1" s="1"/>
  <c r="CO3" i="1" s="1"/>
  <c r="BY3" i="1"/>
  <c r="BZ3" i="1" s="1"/>
  <c r="CA3" i="1" s="1"/>
  <c r="CB3" i="1" s="1"/>
  <c r="CC3" i="1" s="1"/>
  <c r="CD3" i="1" s="1"/>
  <c r="CE3" i="1" s="1"/>
  <c r="CF3" i="1" s="1"/>
  <c r="CG3" i="1" s="1"/>
  <c r="CH3" i="1" s="1"/>
  <c r="CI3" i="1" s="1"/>
  <c r="CJ3" i="1" s="1"/>
  <c r="BX3" i="1"/>
  <c r="AQ3" i="9"/>
  <c r="AQ3" i="10" s="1"/>
  <c r="AQ3" i="11" s="1"/>
  <c r="AQ3" i="12" s="1"/>
  <c r="AQ4" i="12" s="1"/>
  <c r="AP3" i="9"/>
  <c r="AP3" i="10" s="1"/>
  <c r="AP3" i="11" s="1"/>
  <c r="AP3" i="12" s="1"/>
  <c r="AP4" i="12" s="1"/>
  <c r="AO3" i="9"/>
  <c r="AO3" i="10" s="1"/>
  <c r="AO3" i="11" s="1"/>
  <c r="AO3" i="12" s="1"/>
  <c r="AO4" i="12" s="1"/>
  <c r="G131" i="12"/>
  <c r="D132" i="12"/>
  <c r="D161" i="12" s="1"/>
  <c r="F83" i="12"/>
  <c r="CV6" i="12" s="1"/>
  <c r="J83" i="12"/>
  <c r="CZ6" i="12" s="1"/>
  <c r="K83" i="12"/>
  <c r="DA6" i="12" s="1"/>
  <c r="E84" i="12"/>
  <c r="CU7" i="12" s="1"/>
  <c r="H84" i="12"/>
  <c r="CX7" i="12" s="1"/>
  <c r="I84" i="12"/>
  <c r="J84" i="12"/>
  <c r="C85" i="12"/>
  <c r="C114" i="12" s="1"/>
  <c r="C83" i="12"/>
  <c r="CS6" i="12" s="1"/>
  <c r="BD19" i="12"/>
  <c r="BD20" i="12" s="1"/>
  <c r="BD21" i="12" s="1"/>
  <c r="BD22" i="12" s="1"/>
  <c r="BD23" i="12" s="1"/>
  <c r="BD24" i="12" s="1"/>
  <c r="BD25" i="12" s="1"/>
  <c r="BD26" i="12" s="1"/>
  <c r="BD27" i="12" s="1"/>
  <c r="BD28" i="12" s="1"/>
  <c r="BD29" i="12" s="1"/>
  <c r="BD30" i="12" s="1"/>
  <c r="BD31" i="12" s="1"/>
  <c r="BD32" i="12" s="1"/>
  <c r="BD33" i="12" s="1"/>
  <c r="BD34" i="12" s="1"/>
  <c r="BD35" i="12" s="1"/>
  <c r="BD36" i="12" s="1"/>
  <c r="BD37" i="12" s="1"/>
  <c r="BD38" i="12" s="1"/>
  <c r="BD39" i="12" s="1"/>
  <c r="BD40" i="12" s="1"/>
  <c r="BD41" i="12" s="1"/>
  <c r="BD42" i="12" s="1"/>
  <c r="BD43" i="12" s="1"/>
  <c r="BD44" i="12" s="1"/>
  <c r="BD45" i="12" s="1"/>
  <c r="BD46" i="12" s="1"/>
  <c r="BD47" i="12" s="1"/>
  <c r="BD48" i="12" s="1"/>
  <c r="BD49" i="12" s="1"/>
  <c r="BD50" i="12" s="1"/>
  <c r="BD51" i="12" s="1"/>
  <c r="BD52" i="12" s="1"/>
  <c r="BD53" i="12" s="1"/>
  <c r="BD54" i="12" s="1"/>
  <c r="BD55" i="12" s="1"/>
  <c r="BD56" i="12" s="1"/>
  <c r="BD57" i="12" s="1"/>
  <c r="BD58" i="12" s="1"/>
  <c r="BD59" i="12" s="1"/>
  <c r="BD60" i="12" s="1"/>
  <c r="BD61" i="12" s="1"/>
  <c r="BD62" i="12" s="1"/>
  <c r="BD63" i="12" s="1"/>
  <c r="BD64" i="12" s="1"/>
  <c r="BD65" i="12" s="1"/>
  <c r="BD66" i="12" s="1"/>
  <c r="BD67" i="12" s="1"/>
  <c r="BD68" i="12" s="1"/>
  <c r="BD69" i="12" s="1"/>
  <c r="BD70" i="12" s="1"/>
  <c r="BD71" i="12" s="1"/>
  <c r="BD72" i="12" s="1"/>
  <c r="BD73" i="12" s="1"/>
  <c r="BD74" i="12" s="1"/>
  <c r="BD75" i="12" s="1"/>
  <c r="BD76" i="12" s="1"/>
  <c r="BD77" i="12" s="1"/>
  <c r="BD78" i="12" s="1"/>
  <c r="BD79" i="12" s="1"/>
  <c r="BD80" i="12" s="1"/>
  <c r="BD81" i="12" s="1"/>
  <c r="BD82" i="12" s="1"/>
  <c r="BD83" i="12" s="1"/>
  <c r="BD84" i="12" s="1"/>
  <c r="BD85" i="12" s="1"/>
  <c r="BD86" i="12" s="1"/>
  <c r="BD87" i="12" s="1"/>
  <c r="BD88" i="12" s="1"/>
  <c r="BD89" i="12" s="1"/>
  <c r="BD90" i="12" s="1"/>
  <c r="BD91" i="12" s="1"/>
  <c r="BD92" i="12" s="1"/>
  <c r="BD93" i="12" s="1"/>
  <c r="BD94" i="12" s="1"/>
  <c r="BD95" i="12" s="1"/>
  <c r="BD96" i="12" s="1"/>
  <c r="BD97" i="12" s="1"/>
  <c r="BD98" i="12" s="1"/>
  <c r="BD99" i="12" s="1"/>
  <c r="BD100" i="12" s="1"/>
  <c r="BD101" i="12" s="1"/>
  <c r="BD102" i="12" s="1"/>
  <c r="BD103" i="12" s="1"/>
  <c r="BD106" i="12" s="1"/>
  <c r="BD107" i="12" s="1"/>
  <c r="BD108" i="12" s="1"/>
  <c r="BD109" i="12" s="1"/>
  <c r="BD110" i="12" s="1"/>
  <c r="BD111" i="12" s="1"/>
  <c r="BD112" i="12" s="1"/>
  <c r="BD113" i="12" s="1"/>
  <c r="BD114" i="12" s="1"/>
  <c r="BD115" i="12" s="1"/>
  <c r="BD116" i="12" s="1"/>
  <c r="BD117" i="12" s="1"/>
  <c r="BD118" i="12" s="1"/>
  <c r="BD119" i="12" s="1"/>
  <c r="BD120" i="12" s="1"/>
  <c r="BD121" i="12" s="1"/>
  <c r="BD122" i="12" s="1"/>
  <c r="BD123" i="12" s="1"/>
  <c r="BD124" i="12" s="1"/>
  <c r="BD125" i="12" s="1"/>
  <c r="BD126" i="12" s="1"/>
  <c r="BD127" i="12" s="1"/>
  <c r="BD128" i="12" s="1"/>
  <c r="BD129" i="12" s="1"/>
  <c r="BD130" i="12" s="1"/>
  <c r="BD131" i="12" s="1"/>
  <c r="BD132" i="12" s="1"/>
  <c r="BD133" i="12" s="1"/>
  <c r="BD134" i="12" s="1"/>
  <c r="BD135" i="12" s="1"/>
  <c r="BC19" i="12"/>
  <c r="BC20" i="12" s="1"/>
  <c r="BC21" i="12" s="1"/>
  <c r="BC22" i="12" s="1"/>
  <c r="BC23" i="12" s="1"/>
  <c r="BC24" i="12" s="1"/>
  <c r="BC25" i="12" s="1"/>
  <c r="BC26" i="12" s="1"/>
  <c r="BC27" i="12" s="1"/>
  <c r="BC28" i="12" s="1"/>
  <c r="BC29" i="12" s="1"/>
  <c r="BC30" i="12" s="1"/>
  <c r="BC31" i="12" s="1"/>
  <c r="BC32" i="12" s="1"/>
  <c r="BC33" i="12" s="1"/>
  <c r="BC34" i="12" s="1"/>
  <c r="BC35" i="12" s="1"/>
  <c r="BC36" i="12" s="1"/>
  <c r="BC37" i="12" s="1"/>
  <c r="BC38" i="12" s="1"/>
  <c r="BC39" i="12" s="1"/>
  <c r="BC40" i="12" s="1"/>
  <c r="BC41" i="12" s="1"/>
  <c r="BC42" i="12" s="1"/>
  <c r="BC43" i="12" s="1"/>
  <c r="BC44" i="12" s="1"/>
  <c r="BC45" i="12" s="1"/>
  <c r="BC46" i="12" s="1"/>
  <c r="BC47" i="12" s="1"/>
  <c r="BC48" i="12" s="1"/>
  <c r="BC49" i="12" s="1"/>
  <c r="BC50" i="12" s="1"/>
  <c r="BC51" i="12" s="1"/>
  <c r="BC52" i="12" s="1"/>
  <c r="BC53" i="12" s="1"/>
  <c r="BC54" i="12" s="1"/>
  <c r="BC55" i="12" s="1"/>
  <c r="BC56" i="12" s="1"/>
  <c r="BC57" i="12" s="1"/>
  <c r="BC58" i="12" s="1"/>
  <c r="BC59" i="12" s="1"/>
  <c r="BC60" i="12" s="1"/>
  <c r="BC61" i="12" s="1"/>
  <c r="BC62" i="12" s="1"/>
  <c r="BC63" i="12" s="1"/>
  <c r="BC64" i="12" s="1"/>
  <c r="BC65" i="12" s="1"/>
  <c r="BC66" i="12" s="1"/>
  <c r="BC67" i="12" s="1"/>
  <c r="BC68" i="12" s="1"/>
  <c r="BC69" i="12" s="1"/>
  <c r="BC70" i="12" s="1"/>
  <c r="BC71" i="12" s="1"/>
  <c r="BC72" i="12" s="1"/>
  <c r="BC73" i="12" s="1"/>
  <c r="BC74" i="12" s="1"/>
  <c r="BC75" i="12" s="1"/>
  <c r="BC76" i="12" s="1"/>
  <c r="BC77" i="12" s="1"/>
  <c r="BC78" i="12" s="1"/>
  <c r="BC79" i="12" s="1"/>
  <c r="BC80" i="12" s="1"/>
  <c r="BC81" i="12" s="1"/>
  <c r="BC82" i="12" s="1"/>
  <c r="BC83" i="12" s="1"/>
  <c r="BC84" i="12" s="1"/>
  <c r="BC85" i="12" s="1"/>
  <c r="BC86" i="12" s="1"/>
  <c r="BC87" i="12" s="1"/>
  <c r="BC88" i="12" s="1"/>
  <c r="BC89" i="12" s="1"/>
  <c r="BC90" i="12" s="1"/>
  <c r="BC91" i="12" s="1"/>
  <c r="BC92" i="12" s="1"/>
  <c r="BC93" i="12" s="1"/>
  <c r="BC94" i="12" s="1"/>
  <c r="BC95" i="12" s="1"/>
  <c r="BC96" i="12" s="1"/>
  <c r="BC97" i="12" s="1"/>
  <c r="BC98" i="12" s="1"/>
  <c r="BC99" i="12" s="1"/>
  <c r="BC100" i="12" s="1"/>
  <c r="BC101" i="12" s="1"/>
  <c r="BC102" i="12" s="1"/>
  <c r="BC103" i="12" s="1"/>
  <c r="BC106" i="12" s="1"/>
  <c r="BC107" i="12" s="1"/>
  <c r="BC108" i="12" s="1"/>
  <c r="BC109" i="12" s="1"/>
  <c r="BC110" i="12" s="1"/>
  <c r="BC111" i="12" s="1"/>
  <c r="BC112" i="12" s="1"/>
  <c r="BC113" i="12" s="1"/>
  <c r="BC114" i="12" s="1"/>
  <c r="BC115" i="12" s="1"/>
  <c r="BC116" i="12" s="1"/>
  <c r="BC117" i="12" s="1"/>
  <c r="BC118" i="12" s="1"/>
  <c r="BC119" i="12" s="1"/>
  <c r="BC120" i="12" s="1"/>
  <c r="BC121" i="12" s="1"/>
  <c r="BC122" i="12" s="1"/>
  <c r="BC123" i="12" s="1"/>
  <c r="BC124" i="12" s="1"/>
  <c r="BC125" i="12" s="1"/>
  <c r="BD18" i="12"/>
  <c r="BG17" i="12"/>
  <c r="BG18" i="12" s="1"/>
  <c r="BG19" i="12" s="1"/>
  <c r="BG20" i="12" s="1"/>
  <c r="BG21" i="12" s="1"/>
  <c r="BG22" i="12" s="1"/>
  <c r="BG23" i="12" s="1"/>
  <c r="BG24" i="12" s="1"/>
  <c r="BG25" i="12" s="1"/>
  <c r="BG26" i="12" s="1"/>
  <c r="BG27" i="12" s="1"/>
  <c r="BG28" i="12" s="1"/>
  <c r="BG29" i="12" s="1"/>
  <c r="BG30" i="12" s="1"/>
  <c r="BG31" i="12" s="1"/>
  <c r="BG32" i="12" s="1"/>
  <c r="BG33" i="12" s="1"/>
  <c r="BG34" i="12" s="1"/>
  <c r="BG35" i="12" s="1"/>
  <c r="BG36" i="12" s="1"/>
  <c r="BG37" i="12" s="1"/>
  <c r="BG38" i="12" s="1"/>
  <c r="BG39" i="12" s="1"/>
  <c r="BG40" i="12" s="1"/>
  <c r="BG41" i="12" s="1"/>
  <c r="BG42" i="12" s="1"/>
  <c r="BG43" i="12" s="1"/>
  <c r="BG44" i="12" s="1"/>
  <c r="BG45" i="12" s="1"/>
  <c r="BG46" i="12" s="1"/>
  <c r="BG47" i="12" s="1"/>
  <c r="BG48" i="12" s="1"/>
  <c r="BG49" i="12" s="1"/>
  <c r="BG50" i="12" s="1"/>
  <c r="BG51" i="12" s="1"/>
  <c r="BG52" i="12" s="1"/>
  <c r="BG53" i="12" s="1"/>
  <c r="BG54" i="12" s="1"/>
  <c r="BG55" i="12" s="1"/>
  <c r="BG56" i="12" s="1"/>
  <c r="BG57" i="12" s="1"/>
  <c r="BG58" i="12" s="1"/>
  <c r="BG59" i="12" s="1"/>
  <c r="BG60" i="12" s="1"/>
  <c r="BG61" i="12" s="1"/>
  <c r="BG62" i="12" s="1"/>
  <c r="BG63" i="12" s="1"/>
  <c r="BG64" i="12" s="1"/>
  <c r="BG65" i="12" s="1"/>
  <c r="BG66" i="12" s="1"/>
  <c r="BG67" i="12" s="1"/>
  <c r="BG68" i="12" s="1"/>
  <c r="BG69" i="12" s="1"/>
  <c r="BG70" i="12" s="1"/>
  <c r="BG71" i="12" s="1"/>
  <c r="BG72" i="12" s="1"/>
  <c r="BG73" i="12" s="1"/>
  <c r="BG74" i="12" s="1"/>
  <c r="BG75" i="12" s="1"/>
  <c r="BG76" i="12" s="1"/>
  <c r="BG77" i="12" s="1"/>
  <c r="BG78" i="12" s="1"/>
  <c r="BG79" i="12" s="1"/>
  <c r="BG80" i="12" s="1"/>
  <c r="BG81" i="12" s="1"/>
  <c r="BG82" i="12" s="1"/>
  <c r="BG83" i="12" s="1"/>
  <c r="BG84" i="12" s="1"/>
  <c r="BG85" i="12" s="1"/>
  <c r="BG86" i="12" s="1"/>
  <c r="BG87" i="12" s="1"/>
  <c r="BG88" i="12" s="1"/>
  <c r="BG89" i="12" s="1"/>
  <c r="BG90" i="12" s="1"/>
  <c r="BG91" i="12" s="1"/>
  <c r="BG92" i="12" s="1"/>
  <c r="BG93" i="12" s="1"/>
  <c r="BG94" i="12" s="1"/>
  <c r="BG95" i="12" s="1"/>
  <c r="BG96" i="12" s="1"/>
  <c r="BG97" i="12" s="1"/>
  <c r="BG98" i="12" s="1"/>
  <c r="BG99" i="12" s="1"/>
  <c r="BG100" i="12" s="1"/>
  <c r="BG101" i="12" s="1"/>
  <c r="BG102" i="12" s="1"/>
  <c r="BG103" i="12" s="1"/>
  <c r="BG106" i="12" s="1"/>
  <c r="BG107" i="12" s="1"/>
  <c r="BG108" i="12" s="1"/>
  <c r="BG109" i="12" s="1"/>
  <c r="BG110" i="12" s="1"/>
  <c r="BG111" i="12" s="1"/>
  <c r="BG112" i="12" s="1"/>
  <c r="BG113" i="12" s="1"/>
  <c r="BG114" i="12" s="1"/>
  <c r="BG115" i="12" s="1"/>
  <c r="BG116" i="12" s="1"/>
  <c r="BG117" i="12" s="1"/>
  <c r="BG118" i="12" s="1"/>
  <c r="BG119" i="12" s="1"/>
  <c r="BG120" i="12" s="1"/>
  <c r="BG121" i="12" s="1"/>
  <c r="BG122" i="12" s="1"/>
  <c r="BG123" i="12" s="1"/>
  <c r="BG124" i="12" s="1"/>
  <c r="BG125" i="12" s="1"/>
  <c r="BG126" i="12" s="1"/>
  <c r="BG127" i="12" s="1"/>
  <c r="BG128" i="12" s="1"/>
  <c r="BG129" i="12" s="1"/>
  <c r="BG130" i="12" s="1"/>
  <c r="BG131" i="12" s="1"/>
  <c r="BG132" i="12" s="1"/>
  <c r="BG133" i="12" s="1"/>
  <c r="BG134" i="12" s="1"/>
  <c r="BG135" i="12" s="1"/>
  <c r="BF17" i="12"/>
  <c r="BF18" i="12" s="1"/>
  <c r="BF19" i="12" s="1"/>
  <c r="BF20" i="12" s="1"/>
  <c r="BF21" i="12" s="1"/>
  <c r="BF22" i="12" s="1"/>
  <c r="BF23" i="12" s="1"/>
  <c r="BF24" i="12" s="1"/>
  <c r="BF25" i="12" s="1"/>
  <c r="BF26" i="12" s="1"/>
  <c r="BF27" i="12" s="1"/>
  <c r="BF28" i="12" s="1"/>
  <c r="BF29" i="12" s="1"/>
  <c r="BF30" i="12" s="1"/>
  <c r="BF31" i="12" s="1"/>
  <c r="BF32" i="12" s="1"/>
  <c r="BF33" i="12" s="1"/>
  <c r="BF34" i="12" s="1"/>
  <c r="BF35" i="12" s="1"/>
  <c r="BF36" i="12" s="1"/>
  <c r="BF37" i="12" s="1"/>
  <c r="BF38" i="12" s="1"/>
  <c r="BF39" i="12" s="1"/>
  <c r="BF40" i="12" s="1"/>
  <c r="BF41" i="12" s="1"/>
  <c r="BF42" i="12" s="1"/>
  <c r="BF43" i="12" s="1"/>
  <c r="BF44" i="12" s="1"/>
  <c r="BF45" i="12" s="1"/>
  <c r="BF46" i="12" s="1"/>
  <c r="BF47" i="12" s="1"/>
  <c r="BF48" i="12" s="1"/>
  <c r="BF49" i="12" s="1"/>
  <c r="BF50" i="12" s="1"/>
  <c r="BF51" i="12" s="1"/>
  <c r="BF52" i="12" s="1"/>
  <c r="BF53" i="12" s="1"/>
  <c r="BF54" i="12" s="1"/>
  <c r="BF55" i="12" s="1"/>
  <c r="BF56" i="12" s="1"/>
  <c r="BF57" i="12" s="1"/>
  <c r="BF58" i="12" s="1"/>
  <c r="BF59" i="12" s="1"/>
  <c r="BF60" i="12" s="1"/>
  <c r="BF61" i="12" s="1"/>
  <c r="BF62" i="12" s="1"/>
  <c r="BF63" i="12" s="1"/>
  <c r="BF64" i="12" s="1"/>
  <c r="BF65" i="12" s="1"/>
  <c r="BF66" i="12" s="1"/>
  <c r="BF67" i="12" s="1"/>
  <c r="BF68" i="12" s="1"/>
  <c r="BF69" i="12" s="1"/>
  <c r="BF70" i="12" s="1"/>
  <c r="BF71" i="12" s="1"/>
  <c r="BF72" i="12" s="1"/>
  <c r="BF73" i="12" s="1"/>
  <c r="BF74" i="12" s="1"/>
  <c r="BF75" i="12" s="1"/>
  <c r="BF76" i="12" s="1"/>
  <c r="BF77" i="12" s="1"/>
  <c r="BF78" i="12" s="1"/>
  <c r="BF79" i="12" s="1"/>
  <c r="BF80" i="12" s="1"/>
  <c r="BF81" i="12" s="1"/>
  <c r="BF82" i="12" s="1"/>
  <c r="BF83" i="12" s="1"/>
  <c r="BF84" i="12" s="1"/>
  <c r="BF85" i="12" s="1"/>
  <c r="BF86" i="12" s="1"/>
  <c r="BF87" i="12" s="1"/>
  <c r="BF88" i="12" s="1"/>
  <c r="BF89" i="12" s="1"/>
  <c r="BF90" i="12" s="1"/>
  <c r="BF91" i="12" s="1"/>
  <c r="BF92" i="12" s="1"/>
  <c r="BF93" i="12" s="1"/>
  <c r="BF94" i="12" s="1"/>
  <c r="BF95" i="12" s="1"/>
  <c r="BF96" i="12" s="1"/>
  <c r="BF97" i="12" s="1"/>
  <c r="BF98" i="12" s="1"/>
  <c r="BF99" i="12" s="1"/>
  <c r="BF100" i="12" s="1"/>
  <c r="BF101" i="12" s="1"/>
  <c r="BF102" i="12" s="1"/>
  <c r="BF103" i="12" s="1"/>
  <c r="BF106" i="12" s="1"/>
  <c r="BF107" i="12" s="1"/>
  <c r="BF108" i="12" s="1"/>
  <c r="BF109" i="12" s="1"/>
  <c r="BF110" i="12" s="1"/>
  <c r="BF111" i="12" s="1"/>
  <c r="BF112" i="12" s="1"/>
  <c r="BF113" i="12" s="1"/>
  <c r="BF114" i="12" s="1"/>
  <c r="BF115" i="12" s="1"/>
  <c r="BF116" i="12" s="1"/>
  <c r="BF117" i="12" s="1"/>
  <c r="BF118" i="12" s="1"/>
  <c r="BF119" i="12" s="1"/>
  <c r="BF120" i="12" s="1"/>
  <c r="BF121" i="12" s="1"/>
  <c r="BF122" i="12" s="1"/>
  <c r="BF123" i="12" s="1"/>
  <c r="BF124" i="12" s="1"/>
  <c r="BF125" i="12" s="1"/>
  <c r="BF126" i="12" s="1"/>
  <c r="BF127" i="12" s="1"/>
  <c r="BF128" i="12" s="1"/>
  <c r="BF129" i="12" s="1"/>
  <c r="BF130" i="12" s="1"/>
  <c r="BF131" i="12" s="1"/>
  <c r="BF132" i="12" s="1"/>
  <c r="BF133" i="12" s="1"/>
  <c r="BF134" i="12" s="1"/>
  <c r="BF135" i="12" s="1"/>
  <c r="BE17" i="12"/>
  <c r="BE18" i="12" s="1"/>
  <c r="H131" i="11"/>
  <c r="H83" i="11"/>
  <c r="CX6" i="11" s="1"/>
  <c r="I83" i="11"/>
  <c r="CY6" i="11" s="1"/>
  <c r="K83" i="11"/>
  <c r="DA6" i="11" s="1"/>
  <c r="L83" i="11"/>
  <c r="DB6" i="11" s="1"/>
  <c r="F84" i="11"/>
  <c r="CV7" i="11" s="1"/>
  <c r="G84" i="11"/>
  <c r="CW7" i="11" s="1"/>
  <c r="D85" i="11"/>
  <c r="D95" i="11" s="1"/>
  <c r="E85" i="11"/>
  <c r="C83" i="11"/>
  <c r="CS6" i="11" s="1"/>
  <c r="BC38" i="11"/>
  <c r="BC39" i="11" s="1"/>
  <c r="BC40" i="11" s="1"/>
  <c r="BC41" i="11" s="1"/>
  <c r="BC42" i="11" s="1"/>
  <c r="BC43" i="11" s="1"/>
  <c r="BC44" i="11" s="1"/>
  <c r="BC45" i="11" s="1"/>
  <c r="BC46" i="11" s="1"/>
  <c r="BC47" i="11" s="1"/>
  <c r="BC48" i="11" s="1"/>
  <c r="BC49" i="11" s="1"/>
  <c r="BC50" i="11" s="1"/>
  <c r="BC51" i="11" s="1"/>
  <c r="BC52" i="11" s="1"/>
  <c r="BC53" i="11" s="1"/>
  <c r="BC54" i="11" s="1"/>
  <c r="BC55" i="11" s="1"/>
  <c r="BC56" i="11" s="1"/>
  <c r="BC57" i="11" s="1"/>
  <c r="BC58" i="11" s="1"/>
  <c r="BC59" i="11" s="1"/>
  <c r="BC60" i="11" s="1"/>
  <c r="BC61" i="11" s="1"/>
  <c r="BC62" i="11" s="1"/>
  <c r="BC63" i="11" s="1"/>
  <c r="BC64" i="11" s="1"/>
  <c r="BC65" i="11" s="1"/>
  <c r="BC66" i="11" s="1"/>
  <c r="BC67" i="11" s="1"/>
  <c r="BC68" i="11" s="1"/>
  <c r="BC69" i="11" s="1"/>
  <c r="BC70" i="11" s="1"/>
  <c r="BC71" i="11" s="1"/>
  <c r="BC72" i="11" s="1"/>
  <c r="BC73" i="11" s="1"/>
  <c r="BC74" i="11" s="1"/>
  <c r="BC75" i="11" s="1"/>
  <c r="BC76" i="11" s="1"/>
  <c r="BC77" i="11" s="1"/>
  <c r="BC78" i="11" s="1"/>
  <c r="BC79" i="11" s="1"/>
  <c r="BC80" i="11" s="1"/>
  <c r="BC81" i="11" s="1"/>
  <c r="BC82" i="11" s="1"/>
  <c r="BC83" i="11" s="1"/>
  <c r="BC84" i="11" s="1"/>
  <c r="BC85" i="11" s="1"/>
  <c r="BC86" i="11" s="1"/>
  <c r="BC87" i="11" s="1"/>
  <c r="BC88" i="11" s="1"/>
  <c r="BC89" i="11" s="1"/>
  <c r="BC90" i="11" s="1"/>
  <c r="BC91" i="11" s="1"/>
  <c r="BC92" i="11" s="1"/>
  <c r="BC93" i="11" s="1"/>
  <c r="BC94" i="11" s="1"/>
  <c r="BC95" i="11" s="1"/>
  <c r="BC96" i="11" s="1"/>
  <c r="BC97" i="11" s="1"/>
  <c r="BC98" i="11" s="1"/>
  <c r="BC99" i="11" s="1"/>
  <c r="BC100" i="11" s="1"/>
  <c r="BC101" i="11" s="1"/>
  <c r="BC102" i="11" s="1"/>
  <c r="BC103" i="11" s="1"/>
  <c r="BC106" i="11" s="1"/>
  <c r="BC107" i="11" s="1"/>
  <c r="BC108" i="11" s="1"/>
  <c r="BC109" i="11" s="1"/>
  <c r="BC110" i="11" s="1"/>
  <c r="BC111" i="11" s="1"/>
  <c r="BC112" i="11" s="1"/>
  <c r="BC113" i="11" s="1"/>
  <c r="BC114" i="11" s="1"/>
  <c r="BC115" i="11" s="1"/>
  <c r="BC116" i="11" s="1"/>
  <c r="BC117" i="11" s="1"/>
  <c r="BC118" i="11" s="1"/>
  <c r="BC119" i="11" s="1"/>
  <c r="BC120" i="11" s="1"/>
  <c r="BC121" i="11" s="1"/>
  <c r="BC122" i="11" s="1"/>
  <c r="BC123" i="11" s="1"/>
  <c r="BC124" i="11" s="1"/>
  <c r="BC125" i="11" s="1"/>
  <c r="BC22" i="11"/>
  <c r="BC23" i="11" s="1"/>
  <c r="BC24" i="11" s="1"/>
  <c r="BC25" i="11" s="1"/>
  <c r="BC26" i="11" s="1"/>
  <c r="BC27" i="11" s="1"/>
  <c r="BC28" i="11" s="1"/>
  <c r="BC29" i="11" s="1"/>
  <c r="BC30" i="11" s="1"/>
  <c r="BC31" i="11" s="1"/>
  <c r="BC32" i="11" s="1"/>
  <c r="BC33" i="11" s="1"/>
  <c r="BC34" i="11" s="1"/>
  <c r="BC35" i="11" s="1"/>
  <c r="BC36" i="11" s="1"/>
  <c r="BC37" i="11" s="1"/>
  <c r="BC20" i="11"/>
  <c r="BC21" i="11" s="1"/>
  <c r="BC19" i="11"/>
  <c r="BD18" i="11"/>
  <c r="BD19" i="11" s="1"/>
  <c r="BD20" i="11" s="1"/>
  <c r="BD21" i="11" s="1"/>
  <c r="BD22" i="11" s="1"/>
  <c r="BD23" i="11" s="1"/>
  <c r="BD24" i="11" s="1"/>
  <c r="BD25" i="11" s="1"/>
  <c r="BD26" i="11" s="1"/>
  <c r="BD27" i="11" s="1"/>
  <c r="BD28" i="11" s="1"/>
  <c r="BD29" i="11" s="1"/>
  <c r="BD30" i="11" s="1"/>
  <c r="BD31" i="11" s="1"/>
  <c r="BD32" i="11" s="1"/>
  <c r="BD33" i="11" s="1"/>
  <c r="BD34" i="11" s="1"/>
  <c r="BD35" i="11" s="1"/>
  <c r="BD36" i="11" s="1"/>
  <c r="BD37" i="11" s="1"/>
  <c r="BD38" i="11" s="1"/>
  <c r="BD39" i="11" s="1"/>
  <c r="BD40" i="11" s="1"/>
  <c r="BD41" i="11" s="1"/>
  <c r="BD42" i="11" s="1"/>
  <c r="BD43" i="11" s="1"/>
  <c r="BD44" i="11" s="1"/>
  <c r="BD45" i="11" s="1"/>
  <c r="BD46" i="11" s="1"/>
  <c r="BD47" i="11" s="1"/>
  <c r="BD48" i="11" s="1"/>
  <c r="BD49" i="11" s="1"/>
  <c r="BD50" i="11" s="1"/>
  <c r="BD51" i="11" s="1"/>
  <c r="BD52" i="11" s="1"/>
  <c r="BD53" i="11" s="1"/>
  <c r="BD54" i="11" s="1"/>
  <c r="BD55" i="11" s="1"/>
  <c r="BD56" i="11" s="1"/>
  <c r="BD57" i="11" s="1"/>
  <c r="BD58" i="11" s="1"/>
  <c r="BD59" i="11" s="1"/>
  <c r="BD60" i="11" s="1"/>
  <c r="BD61" i="11" s="1"/>
  <c r="BD62" i="11" s="1"/>
  <c r="BD63" i="11" s="1"/>
  <c r="BD64" i="11" s="1"/>
  <c r="BD65" i="11" s="1"/>
  <c r="BD66" i="11" s="1"/>
  <c r="BD67" i="11" s="1"/>
  <c r="BD68" i="11" s="1"/>
  <c r="BD69" i="11" s="1"/>
  <c r="BD70" i="11" s="1"/>
  <c r="BD71" i="11" s="1"/>
  <c r="BD72" i="11" s="1"/>
  <c r="BD73" i="11" s="1"/>
  <c r="BD74" i="11" s="1"/>
  <c r="BD75" i="11" s="1"/>
  <c r="BD76" i="11" s="1"/>
  <c r="BD77" i="11" s="1"/>
  <c r="BD78" i="11" s="1"/>
  <c r="BD79" i="11" s="1"/>
  <c r="BD80" i="11" s="1"/>
  <c r="BD81" i="11" s="1"/>
  <c r="BD82" i="11" s="1"/>
  <c r="BD83" i="11" s="1"/>
  <c r="BD84" i="11" s="1"/>
  <c r="BD85" i="11" s="1"/>
  <c r="BD86" i="11" s="1"/>
  <c r="BD87" i="11" s="1"/>
  <c r="BD88" i="11" s="1"/>
  <c r="BD89" i="11" s="1"/>
  <c r="BD90" i="11" s="1"/>
  <c r="BD91" i="11" s="1"/>
  <c r="BD92" i="11" s="1"/>
  <c r="BD93" i="11" s="1"/>
  <c r="BD94" i="11" s="1"/>
  <c r="BD95" i="11" s="1"/>
  <c r="BD96" i="11" s="1"/>
  <c r="BD97" i="11" s="1"/>
  <c r="BD98" i="11" s="1"/>
  <c r="BD99" i="11" s="1"/>
  <c r="BD100" i="11" s="1"/>
  <c r="BD101" i="11" s="1"/>
  <c r="BD102" i="11" s="1"/>
  <c r="BD103" i="11" s="1"/>
  <c r="BD106" i="11" s="1"/>
  <c r="BD107" i="11" s="1"/>
  <c r="BD108" i="11" s="1"/>
  <c r="BD109" i="11" s="1"/>
  <c r="BD110" i="11" s="1"/>
  <c r="BD111" i="11" s="1"/>
  <c r="BD112" i="11" s="1"/>
  <c r="BD113" i="11" s="1"/>
  <c r="BD114" i="11" s="1"/>
  <c r="BD115" i="11" s="1"/>
  <c r="BD116" i="11" s="1"/>
  <c r="BD117" i="11" s="1"/>
  <c r="BD118" i="11" s="1"/>
  <c r="BD119" i="11" s="1"/>
  <c r="BD120" i="11" s="1"/>
  <c r="BD121" i="11" s="1"/>
  <c r="BD122" i="11" s="1"/>
  <c r="BD123" i="11" s="1"/>
  <c r="BD124" i="11" s="1"/>
  <c r="BD125" i="11" s="1"/>
  <c r="BD126" i="11" s="1"/>
  <c r="BD127" i="11" s="1"/>
  <c r="BD128" i="11" s="1"/>
  <c r="BD129" i="11" s="1"/>
  <c r="BD130" i="11" s="1"/>
  <c r="BD131" i="11" s="1"/>
  <c r="BD132" i="11" s="1"/>
  <c r="BD133" i="11" s="1"/>
  <c r="BD134" i="11" s="1"/>
  <c r="BD135" i="11" s="1"/>
  <c r="BG17" i="11"/>
  <c r="BF17" i="11"/>
  <c r="BF18" i="11" s="1"/>
  <c r="BF19" i="11" s="1"/>
  <c r="BF20" i="11" s="1"/>
  <c r="BF21" i="11" s="1"/>
  <c r="BF22" i="11" s="1"/>
  <c r="BF23" i="11" s="1"/>
  <c r="BF24" i="11" s="1"/>
  <c r="BF25" i="11" s="1"/>
  <c r="BF26" i="11" s="1"/>
  <c r="BF27" i="11" s="1"/>
  <c r="BF28" i="11" s="1"/>
  <c r="BF29" i="11" s="1"/>
  <c r="BF30" i="11" s="1"/>
  <c r="BF31" i="11" s="1"/>
  <c r="BF32" i="11" s="1"/>
  <c r="BF33" i="11" s="1"/>
  <c r="BF34" i="11" s="1"/>
  <c r="BF35" i="11" s="1"/>
  <c r="BF36" i="11" s="1"/>
  <c r="BF37" i="11" s="1"/>
  <c r="BF38" i="11" s="1"/>
  <c r="BF39" i="11" s="1"/>
  <c r="BF40" i="11" s="1"/>
  <c r="BF41" i="11" s="1"/>
  <c r="BF42" i="11" s="1"/>
  <c r="BF43" i="11" s="1"/>
  <c r="BF44" i="11" s="1"/>
  <c r="BF45" i="11" s="1"/>
  <c r="BF46" i="11" s="1"/>
  <c r="BF47" i="11" s="1"/>
  <c r="BF48" i="11" s="1"/>
  <c r="BF49" i="11" s="1"/>
  <c r="BF50" i="11" s="1"/>
  <c r="BF51" i="11" s="1"/>
  <c r="BF52" i="11" s="1"/>
  <c r="BF53" i="11" s="1"/>
  <c r="BF54" i="11" s="1"/>
  <c r="BF55" i="11" s="1"/>
  <c r="BF56" i="11" s="1"/>
  <c r="BF57" i="11" s="1"/>
  <c r="BF58" i="11" s="1"/>
  <c r="BF59" i="11" s="1"/>
  <c r="BF60" i="11" s="1"/>
  <c r="BF61" i="11" s="1"/>
  <c r="BF62" i="11" s="1"/>
  <c r="BF63" i="11" s="1"/>
  <c r="BF64" i="11" s="1"/>
  <c r="BF65" i="11" s="1"/>
  <c r="BF66" i="11" s="1"/>
  <c r="BF67" i="11" s="1"/>
  <c r="BF68" i="11" s="1"/>
  <c r="BF69" i="11" s="1"/>
  <c r="BF70" i="11" s="1"/>
  <c r="BF71" i="11" s="1"/>
  <c r="BF72" i="11" s="1"/>
  <c r="BF73" i="11" s="1"/>
  <c r="BF74" i="11" s="1"/>
  <c r="BF75" i="11" s="1"/>
  <c r="BF76" i="11" s="1"/>
  <c r="BF77" i="11" s="1"/>
  <c r="BF78" i="11" s="1"/>
  <c r="BF79" i="11" s="1"/>
  <c r="BF80" i="11" s="1"/>
  <c r="BF81" i="11" s="1"/>
  <c r="BF82" i="11" s="1"/>
  <c r="BF83" i="11" s="1"/>
  <c r="BF84" i="11" s="1"/>
  <c r="BF85" i="11" s="1"/>
  <c r="BF86" i="11" s="1"/>
  <c r="BF87" i="11" s="1"/>
  <c r="BF88" i="11" s="1"/>
  <c r="BF89" i="11" s="1"/>
  <c r="BF90" i="11" s="1"/>
  <c r="BF91" i="11" s="1"/>
  <c r="BF92" i="11" s="1"/>
  <c r="BF93" i="11" s="1"/>
  <c r="BF94" i="11" s="1"/>
  <c r="BF95" i="11" s="1"/>
  <c r="BF96" i="11" s="1"/>
  <c r="BF97" i="11" s="1"/>
  <c r="BF98" i="11" s="1"/>
  <c r="BF99" i="11" s="1"/>
  <c r="BF100" i="11" s="1"/>
  <c r="BF101" i="11" s="1"/>
  <c r="BF102" i="11" s="1"/>
  <c r="BF103" i="11" s="1"/>
  <c r="BF106" i="11" s="1"/>
  <c r="BF107" i="11" s="1"/>
  <c r="BF108" i="11" s="1"/>
  <c r="BF109" i="11" s="1"/>
  <c r="BF110" i="11" s="1"/>
  <c r="BF111" i="11" s="1"/>
  <c r="BF112" i="11" s="1"/>
  <c r="BF113" i="11" s="1"/>
  <c r="BF114" i="11" s="1"/>
  <c r="BF115" i="11" s="1"/>
  <c r="BF116" i="11" s="1"/>
  <c r="BF117" i="11" s="1"/>
  <c r="BF118" i="11" s="1"/>
  <c r="BF119" i="11" s="1"/>
  <c r="BF120" i="11" s="1"/>
  <c r="BF121" i="11" s="1"/>
  <c r="BF122" i="11" s="1"/>
  <c r="BF123" i="11" s="1"/>
  <c r="BF124" i="11" s="1"/>
  <c r="BF125" i="11" s="1"/>
  <c r="BF126" i="11" s="1"/>
  <c r="BF127" i="11" s="1"/>
  <c r="BF128" i="11" s="1"/>
  <c r="BF129" i="11" s="1"/>
  <c r="BF130" i="11" s="1"/>
  <c r="BF131" i="11" s="1"/>
  <c r="BF132" i="11" s="1"/>
  <c r="BF133" i="11" s="1"/>
  <c r="BF134" i="11" s="1"/>
  <c r="BF135" i="11" s="1"/>
  <c r="BE17" i="11"/>
  <c r="BE18" i="11" s="1"/>
  <c r="BE19" i="11" s="1"/>
  <c r="BE20" i="11" s="1"/>
  <c r="BE21" i="11" s="1"/>
  <c r="BE22" i="11" s="1"/>
  <c r="BE23" i="11" s="1"/>
  <c r="BE24" i="11" s="1"/>
  <c r="BE25" i="11" s="1"/>
  <c r="BE26" i="11" s="1"/>
  <c r="BE27" i="11" s="1"/>
  <c r="BE28" i="11" s="1"/>
  <c r="BE29" i="11" s="1"/>
  <c r="BE30" i="11" s="1"/>
  <c r="BE31" i="11" s="1"/>
  <c r="BE32" i="11" s="1"/>
  <c r="BE33" i="11" s="1"/>
  <c r="BE34" i="11" s="1"/>
  <c r="BE35" i="11" s="1"/>
  <c r="BE36" i="11" s="1"/>
  <c r="BE37" i="11" s="1"/>
  <c r="BE38" i="11" s="1"/>
  <c r="BE39" i="11" s="1"/>
  <c r="BE40" i="11" s="1"/>
  <c r="BE41" i="11" s="1"/>
  <c r="BE42" i="11" s="1"/>
  <c r="BE43" i="11" s="1"/>
  <c r="BE44" i="11" s="1"/>
  <c r="BE45" i="11" s="1"/>
  <c r="BE46" i="11" s="1"/>
  <c r="BE47" i="11" s="1"/>
  <c r="BE48" i="11" s="1"/>
  <c r="BE49" i="11" s="1"/>
  <c r="BE50" i="11" s="1"/>
  <c r="BE51" i="11" s="1"/>
  <c r="BE52" i="11" s="1"/>
  <c r="BE53" i="11" s="1"/>
  <c r="BE54" i="11" s="1"/>
  <c r="BE55" i="11" s="1"/>
  <c r="BE56" i="11" s="1"/>
  <c r="BE57" i="11" s="1"/>
  <c r="BE58" i="11" s="1"/>
  <c r="BE59" i="11" s="1"/>
  <c r="BE60" i="11" s="1"/>
  <c r="BE61" i="11" s="1"/>
  <c r="BE62" i="11" s="1"/>
  <c r="BE63" i="11" s="1"/>
  <c r="BE64" i="11" s="1"/>
  <c r="BE65" i="11" s="1"/>
  <c r="BE66" i="11" s="1"/>
  <c r="BE67" i="11" s="1"/>
  <c r="BE68" i="11" s="1"/>
  <c r="BE69" i="11" s="1"/>
  <c r="BE70" i="11" s="1"/>
  <c r="BE71" i="11" s="1"/>
  <c r="BE72" i="11" s="1"/>
  <c r="BE73" i="11" s="1"/>
  <c r="BE74" i="11" s="1"/>
  <c r="BE75" i="11" s="1"/>
  <c r="BE76" i="11" s="1"/>
  <c r="BE77" i="11" s="1"/>
  <c r="BE78" i="11" s="1"/>
  <c r="BE79" i="11" s="1"/>
  <c r="BE80" i="11" s="1"/>
  <c r="BE81" i="11" s="1"/>
  <c r="BE82" i="11" s="1"/>
  <c r="BE83" i="11" s="1"/>
  <c r="BE84" i="11" s="1"/>
  <c r="BE85" i="11" s="1"/>
  <c r="BE86" i="11" s="1"/>
  <c r="BE87" i="11" s="1"/>
  <c r="BE88" i="11" s="1"/>
  <c r="BE89" i="11" s="1"/>
  <c r="BE90" i="11" s="1"/>
  <c r="BE91" i="11" s="1"/>
  <c r="BE92" i="11" s="1"/>
  <c r="BE93" i="11" s="1"/>
  <c r="BE94" i="11" s="1"/>
  <c r="BE95" i="11" s="1"/>
  <c r="BE96" i="11" s="1"/>
  <c r="BE97" i="11" s="1"/>
  <c r="BE98" i="11" s="1"/>
  <c r="BE99" i="11" s="1"/>
  <c r="BE100" i="11" s="1"/>
  <c r="BE101" i="11" s="1"/>
  <c r="BE102" i="11" s="1"/>
  <c r="BE103" i="11" s="1"/>
  <c r="BE106" i="11" s="1"/>
  <c r="BE107" i="11" s="1"/>
  <c r="BE108" i="11" s="1"/>
  <c r="BE109" i="11" s="1"/>
  <c r="BE110" i="11" s="1"/>
  <c r="BE111" i="11" s="1"/>
  <c r="BE112" i="11" s="1"/>
  <c r="BE113" i="11" s="1"/>
  <c r="BE114" i="11" s="1"/>
  <c r="BE115" i="11" s="1"/>
  <c r="BE116" i="11" s="1"/>
  <c r="BE117" i="11" s="1"/>
  <c r="BE118" i="11" s="1"/>
  <c r="BE119" i="11" s="1"/>
  <c r="BE120" i="11" s="1"/>
  <c r="BE121" i="11" s="1"/>
  <c r="BE122" i="11" s="1"/>
  <c r="BE123" i="11" s="1"/>
  <c r="BE124" i="11" s="1"/>
  <c r="BE125" i="11" s="1"/>
  <c r="BE126" i="11" s="1"/>
  <c r="BE127" i="11" s="1"/>
  <c r="BE128" i="11" s="1"/>
  <c r="BE129" i="11" s="1"/>
  <c r="BE130" i="11" s="1"/>
  <c r="BE131" i="11" s="1"/>
  <c r="BE132" i="11" s="1"/>
  <c r="BE133" i="11" s="1"/>
  <c r="BE134" i="11" s="1"/>
  <c r="BE135" i="11" s="1"/>
  <c r="I130" i="10"/>
  <c r="DI6" i="10" s="1"/>
  <c r="J130" i="10"/>
  <c r="DJ6" i="10" s="1"/>
  <c r="F131" i="10"/>
  <c r="D132" i="10"/>
  <c r="D161" i="10" s="1"/>
  <c r="E83" i="10"/>
  <c r="CU6" i="10" s="1"/>
  <c r="I83" i="10"/>
  <c r="CY6" i="10" s="1"/>
  <c r="J83" i="10"/>
  <c r="CZ6" i="10" s="1"/>
  <c r="G84" i="10"/>
  <c r="CW7" i="10" s="1"/>
  <c r="H84" i="10"/>
  <c r="CX7" i="10" s="1"/>
  <c r="K84" i="10"/>
  <c r="DA7" i="10" s="1"/>
  <c r="E85" i="10"/>
  <c r="E114" i="10" s="1"/>
  <c r="C84" i="10"/>
  <c r="C83" i="10"/>
  <c r="CS6" i="10" s="1"/>
  <c r="BD21" i="10"/>
  <c r="BD22" i="10" s="1"/>
  <c r="BD23" i="10" s="1"/>
  <c r="BD24" i="10" s="1"/>
  <c r="BD25" i="10" s="1"/>
  <c r="BD26" i="10" s="1"/>
  <c r="BD27" i="10" s="1"/>
  <c r="BD28" i="10" s="1"/>
  <c r="BD29" i="10" s="1"/>
  <c r="BD30" i="10" s="1"/>
  <c r="BD31" i="10" s="1"/>
  <c r="BD32" i="10" s="1"/>
  <c r="BD33" i="10" s="1"/>
  <c r="BD34" i="10" s="1"/>
  <c r="BD35" i="10" s="1"/>
  <c r="BD36" i="10" s="1"/>
  <c r="BD37" i="10" s="1"/>
  <c r="BD38" i="10" s="1"/>
  <c r="BD39" i="10" s="1"/>
  <c r="BD40" i="10" s="1"/>
  <c r="BD41" i="10" s="1"/>
  <c r="BD42" i="10" s="1"/>
  <c r="BD43" i="10" s="1"/>
  <c r="BD44" i="10" s="1"/>
  <c r="BD45" i="10" s="1"/>
  <c r="BD46" i="10" s="1"/>
  <c r="BD47" i="10" s="1"/>
  <c r="BD48" i="10" s="1"/>
  <c r="BD49" i="10" s="1"/>
  <c r="BD50" i="10" s="1"/>
  <c r="BD51" i="10" s="1"/>
  <c r="BD52" i="10" s="1"/>
  <c r="BD53" i="10" s="1"/>
  <c r="BD54" i="10" s="1"/>
  <c r="BD55" i="10" s="1"/>
  <c r="BD56" i="10" s="1"/>
  <c r="BD57" i="10" s="1"/>
  <c r="BD58" i="10" s="1"/>
  <c r="BD59" i="10" s="1"/>
  <c r="BD60" i="10" s="1"/>
  <c r="BD61" i="10" s="1"/>
  <c r="BD62" i="10" s="1"/>
  <c r="BD63" i="10" s="1"/>
  <c r="BD64" i="10" s="1"/>
  <c r="BD65" i="10" s="1"/>
  <c r="BD66" i="10" s="1"/>
  <c r="BD67" i="10" s="1"/>
  <c r="BD68" i="10" s="1"/>
  <c r="BD69" i="10" s="1"/>
  <c r="BD70" i="10" s="1"/>
  <c r="BD71" i="10" s="1"/>
  <c r="BD72" i="10" s="1"/>
  <c r="BD73" i="10" s="1"/>
  <c r="BD74" i="10" s="1"/>
  <c r="BD75" i="10" s="1"/>
  <c r="BD76" i="10" s="1"/>
  <c r="BD77" i="10" s="1"/>
  <c r="BD78" i="10" s="1"/>
  <c r="BD79" i="10" s="1"/>
  <c r="BD80" i="10" s="1"/>
  <c r="BD81" i="10" s="1"/>
  <c r="BD82" i="10" s="1"/>
  <c r="BD83" i="10" s="1"/>
  <c r="BD84" i="10" s="1"/>
  <c r="BD85" i="10" s="1"/>
  <c r="BD86" i="10" s="1"/>
  <c r="BD87" i="10" s="1"/>
  <c r="BD88" i="10" s="1"/>
  <c r="BD89" i="10" s="1"/>
  <c r="BD90" i="10" s="1"/>
  <c r="BD91" i="10" s="1"/>
  <c r="BD92" i="10" s="1"/>
  <c r="BD93" i="10" s="1"/>
  <c r="BD94" i="10" s="1"/>
  <c r="BD95" i="10" s="1"/>
  <c r="BD96" i="10" s="1"/>
  <c r="BD97" i="10" s="1"/>
  <c r="BD98" i="10" s="1"/>
  <c r="BD99" i="10" s="1"/>
  <c r="BD100" i="10" s="1"/>
  <c r="BD101" i="10" s="1"/>
  <c r="BD102" i="10" s="1"/>
  <c r="BD103" i="10" s="1"/>
  <c r="BD106" i="10" s="1"/>
  <c r="BD107" i="10" s="1"/>
  <c r="BD108" i="10" s="1"/>
  <c r="BD109" i="10" s="1"/>
  <c r="BD110" i="10" s="1"/>
  <c r="BD111" i="10" s="1"/>
  <c r="BD112" i="10" s="1"/>
  <c r="BD113" i="10" s="1"/>
  <c r="BD114" i="10" s="1"/>
  <c r="BD115" i="10" s="1"/>
  <c r="BD116" i="10" s="1"/>
  <c r="BD117" i="10" s="1"/>
  <c r="BD118" i="10" s="1"/>
  <c r="BD119" i="10" s="1"/>
  <c r="BD120" i="10" s="1"/>
  <c r="BD121" i="10" s="1"/>
  <c r="BD122" i="10" s="1"/>
  <c r="BD123" i="10" s="1"/>
  <c r="BD124" i="10" s="1"/>
  <c r="BD125" i="10" s="1"/>
  <c r="BD126" i="10" s="1"/>
  <c r="BD127" i="10" s="1"/>
  <c r="BD128" i="10" s="1"/>
  <c r="BD129" i="10" s="1"/>
  <c r="BD130" i="10" s="1"/>
  <c r="BD131" i="10" s="1"/>
  <c r="BD132" i="10" s="1"/>
  <c r="BD133" i="10" s="1"/>
  <c r="BD134" i="10" s="1"/>
  <c r="BD135" i="10" s="1"/>
  <c r="BD19" i="10"/>
  <c r="BD20" i="10" s="1"/>
  <c r="BC19" i="10"/>
  <c r="BC20" i="10" s="1"/>
  <c r="BC21" i="10" s="1"/>
  <c r="BC22" i="10" s="1"/>
  <c r="BC23" i="10" s="1"/>
  <c r="BC24" i="10" s="1"/>
  <c r="BC25" i="10" s="1"/>
  <c r="BC26" i="10" s="1"/>
  <c r="BC27" i="10" s="1"/>
  <c r="BC28" i="10" s="1"/>
  <c r="BC29" i="10" s="1"/>
  <c r="BC30" i="10" s="1"/>
  <c r="BC31" i="10" s="1"/>
  <c r="BC32" i="10" s="1"/>
  <c r="BC33" i="10" s="1"/>
  <c r="BC34" i="10" s="1"/>
  <c r="BC35" i="10" s="1"/>
  <c r="BC36" i="10" s="1"/>
  <c r="BC37" i="10" s="1"/>
  <c r="BC38" i="10" s="1"/>
  <c r="BC39" i="10" s="1"/>
  <c r="BC40" i="10" s="1"/>
  <c r="BC41" i="10" s="1"/>
  <c r="BC42" i="10" s="1"/>
  <c r="BC43" i="10" s="1"/>
  <c r="BC44" i="10" s="1"/>
  <c r="BC45" i="10" s="1"/>
  <c r="BC46" i="10" s="1"/>
  <c r="BC47" i="10" s="1"/>
  <c r="BC48" i="10" s="1"/>
  <c r="BC49" i="10" s="1"/>
  <c r="BC50" i="10" s="1"/>
  <c r="BC51" i="10" s="1"/>
  <c r="BC52" i="10" s="1"/>
  <c r="BC53" i="10" s="1"/>
  <c r="BC54" i="10" s="1"/>
  <c r="BC55" i="10" s="1"/>
  <c r="BC56" i="10" s="1"/>
  <c r="BC57" i="10" s="1"/>
  <c r="BC58" i="10" s="1"/>
  <c r="BC59" i="10" s="1"/>
  <c r="BC60" i="10" s="1"/>
  <c r="BC61" i="10" s="1"/>
  <c r="BC62" i="10" s="1"/>
  <c r="BC63" i="10" s="1"/>
  <c r="BC64" i="10" s="1"/>
  <c r="BC65" i="10" s="1"/>
  <c r="BC66" i="10" s="1"/>
  <c r="BC67" i="10" s="1"/>
  <c r="BC68" i="10" s="1"/>
  <c r="BC69" i="10" s="1"/>
  <c r="BC70" i="10" s="1"/>
  <c r="BC71" i="10" s="1"/>
  <c r="BC72" i="10" s="1"/>
  <c r="BC73" i="10" s="1"/>
  <c r="BC74" i="10" s="1"/>
  <c r="BC75" i="10" s="1"/>
  <c r="BC76" i="10" s="1"/>
  <c r="BC77" i="10" s="1"/>
  <c r="BC78" i="10" s="1"/>
  <c r="BC79" i="10" s="1"/>
  <c r="BC80" i="10" s="1"/>
  <c r="BC81" i="10" s="1"/>
  <c r="BC82" i="10" s="1"/>
  <c r="BC83" i="10" s="1"/>
  <c r="BC84" i="10" s="1"/>
  <c r="BC85" i="10" s="1"/>
  <c r="BC86" i="10" s="1"/>
  <c r="BC87" i="10" s="1"/>
  <c r="BC88" i="10" s="1"/>
  <c r="BC89" i="10" s="1"/>
  <c r="BC90" i="10" s="1"/>
  <c r="BC91" i="10" s="1"/>
  <c r="BC92" i="10" s="1"/>
  <c r="BC93" i="10" s="1"/>
  <c r="BC94" i="10" s="1"/>
  <c r="BC95" i="10" s="1"/>
  <c r="BC96" i="10" s="1"/>
  <c r="BC97" i="10" s="1"/>
  <c r="BC98" i="10" s="1"/>
  <c r="BC99" i="10" s="1"/>
  <c r="BC100" i="10" s="1"/>
  <c r="BC101" i="10" s="1"/>
  <c r="BC102" i="10" s="1"/>
  <c r="BC103" i="10" s="1"/>
  <c r="BC106" i="10" s="1"/>
  <c r="BC107" i="10" s="1"/>
  <c r="BC108" i="10" s="1"/>
  <c r="BC109" i="10" s="1"/>
  <c r="BC110" i="10" s="1"/>
  <c r="BC111" i="10" s="1"/>
  <c r="BC112" i="10" s="1"/>
  <c r="BC113" i="10" s="1"/>
  <c r="BC114" i="10" s="1"/>
  <c r="BC115" i="10" s="1"/>
  <c r="BC116" i="10" s="1"/>
  <c r="BC117" i="10" s="1"/>
  <c r="BC118" i="10" s="1"/>
  <c r="BC119" i="10" s="1"/>
  <c r="BC120" i="10" s="1"/>
  <c r="BC121" i="10" s="1"/>
  <c r="BC122" i="10" s="1"/>
  <c r="BC123" i="10" s="1"/>
  <c r="BC124" i="10" s="1"/>
  <c r="BC125" i="10" s="1"/>
  <c r="BD18" i="10"/>
  <c r="BE17" i="10"/>
  <c r="BE18" i="10" s="1"/>
  <c r="BE19" i="10" s="1"/>
  <c r="BE20" i="10" s="1"/>
  <c r="BE21" i="10" s="1"/>
  <c r="BE22" i="10" s="1"/>
  <c r="BE23" i="10" s="1"/>
  <c r="BE24" i="10" s="1"/>
  <c r="BE25" i="10" s="1"/>
  <c r="BE26" i="10" s="1"/>
  <c r="BE27" i="10" s="1"/>
  <c r="BE28" i="10" s="1"/>
  <c r="BE29" i="10" s="1"/>
  <c r="BE30" i="10" s="1"/>
  <c r="BE31" i="10" s="1"/>
  <c r="BE32" i="10" s="1"/>
  <c r="BE33" i="10" s="1"/>
  <c r="BE34" i="10" s="1"/>
  <c r="BE35" i="10" s="1"/>
  <c r="BE36" i="10" s="1"/>
  <c r="BE37" i="10" s="1"/>
  <c r="BE38" i="10" s="1"/>
  <c r="BE39" i="10" s="1"/>
  <c r="BE40" i="10" s="1"/>
  <c r="BE41" i="10" s="1"/>
  <c r="BE42" i="10" s="1"/>
  <c r="BE43" i="10" s="1"/>
  <c r="BE44" i="10" s="1"/>
  <c r="BE45" i="10" s="1"/>
  <c r="BE46" i="10" s="1"/>
  <c r="BE47" i="10" s="1"/>
  <c r="BE48" i="10" s="1"/>
  <c r="BE49" i="10" s="1"/>
  <c r="BE50" i="10" s="1"/>
  <c r="BE51" i="10" s="1"/>
  <c r="BE52" i="10" s="1"/>
  <c r="BE53" i="10" s="1"/>
  <c r="BE54" i="10" s="1"/>
  <c r="BE55" i="10" s="1"/>
  <c r="BE56" i="10" s="1"/>
  <c r="BE57" i="10" s="1"/>
  <c r="BE58" i="10" s="1"/>
  <c r="BE59" i="10" s="1"/>
  <c r="BE60" i="10" s="1"/>
  <c r="BE61" i="10" s="1"/>
  <c r="BE62" i="10" s="1"/>
  <c r="BE63" i="10" s="1"/>
  <c r="BE64" i="10" s="1"/>
  <c r="BE65" i="10" s="1"/>
  <c r="BE66" i="10" s="1"/>
  <c r="BE67" i="10" s="1"/>
  <c r="BE68" i="10" s="1"/>
  <c r="BE69" i="10" s="1"/>
  <c r="BE70" i="10" s="1"/>
  <c r="BE71" i="10" s="1"/>
  <c r="BE72" i="10" s="1"/>
  <c r="BE73" i="10" s="1"/>
  <c r="BE74" i="10" s="1"/>
  <c r="BE75" i="10" s="1"/>
  <c r="BE76" i="10" s="1"/>
  <c r="BE77" i="10" s="1"/>
  <c r="BE78" i="10" s="1"/>
  <c r="BE79" i="10" s="1"/>
  <c r="BE80" i="10" s="1"/>
  <c r="BE81" i="10" s="1"/>
  <c r="BE82" i="10" s="1"/>
  <c r="BE83" i="10" s="1"/>
  <c r="BE84" i="10" s="1"/>
  <c r="BE85" i="10" s="1"/>
  <c r="BE86" i="10" s="1"/>
  <c r="BE87" i="10" s="1"/>
  <c r="BE88" i="10" s="1"/>
  <c r="BE89" i="10" s="1"/>
  <c r="BE90" i="10" s="1"/>
  <c r="BE91" i="10" s="1"/>
  <c r="BE92" i="10" s="1"/>
  <c r="BE93" i="10" s="1"/>
  <c r="BE94" i="10" s="1"/>
  <c r="BE95" i="10" s="1"/>
  <c r="BE96" i="10" s="1"/>
  <c r="BE97" i="10" s="1"/>
  <c r="BE98" i="10" s="1"/>
  <c r="BE99" i="10" s="1"/>
  <c r="BE100" i="10" s="1"/>
  <c r="BE101" i="10" s="1"/>
  <c r="BE102" i="10" s="1"/>
  <c r="BE103" i="10" s="1"/>
  <c r="BE106" i="10" s="1"/>
  <c r="BE107" i="10" s="1"/>
  <c r="BE108" i="10" s="1"/>
  <c r="BE109" i="10" s="1"/>
  <c r="BE110" i="10" s="1"/>
  <c r="BE111" i="10" s="1"/>
  <c r="BE112" i="10" s="1"/>
  <c r="BE113" i="10" s="1"/>
  <c r="BE114" i="10" s="1"/>
  <c r="BE115" i="10" s="1"/>
  <c r="BE116" i="10" s="1"/>
  <c r="BE117" i="10" s="1"/>
  <c r="BE118" i="10" s="1"/>
  <c r="BE119" i="10" s="1"/>
  <c r="BE120" i="10" s="1"/>
  <c r="BE121" i="10" s="1"/>
  <c r="BE122" i="10" s="1"/>
  <c r="BE123" i="10" s="1"/>
  <c r="BE124" i="10" s="1"/>
  <c r="BE125" i="10" s="1"/>
  <c r="BE126" i="10" s="1"/>
  <c r="BE127" i="10" s="1"/>
  <c r="BE128" i="10" s="1"/>
  <c r="BE129" i="10" s="1"/>
  <c r="BE130" i="10" s="1"/>
  <c r="BE131" i="10" s="1"/>
  <c r="BE132" i="10" s="1"/>
  <c r="BE133" i="10" s="1"/>
  <c r="BE134" i="10" s="1"/>
  <c r="BE135" i="10" s="1"/>
  <c r="D207" i="9"/>
  <c r="D208" i="9" s="1"/>
  <c r="D202" i="9"/>
  <c r="D192" i="9"/>
  <c r="D193" i="9" s="1"/>
  <c r="G130" i="9"/>
  <c r="DG6" i="9" s="1"/>
  <c r="I130" i="9"/>
  <c r="DI6" i="9" s="1"/>
  <c r="J130" i="9"/>
  <c r="DJ6" i="9" s="1"/>
  <c r="G131" i="9"/>
  <c r="D132" i="9"/>
  <c r="D161" i="9" s="1"/>
  <c r="G83" i="9"/>
  <c r="CW6" i="9" s="1"/>
  <c r="K83" i="9"/>
  <c r="DA6" i="9" s="1"/>
  <c r="D84" i="9"/>
  <c r="CT7" i="9" s="1"/>
  <c r="E84" i="9"/>
  <c r="CU7" i="9" s="1"/>
  <c r="F84" i="9"/>
  <c r="CV7" i="9" s="1"/>
  <c r="L84" i="9"/>
  <c r="DB7" i="9" s="1"/>
  <c r="D85" i="9"/>
  <c r="C85" i="9"/>
  <c r="D56" i="9"/>
  <c r="D57" i="9" s="1"/>
  <c r="D58" i="9" s="1"/>
  <c r="D59" i="9" s="1"/>
  <c r="D51" i="9"/>
  <c r="D52" i="9" s="1"/>
  <c r="D41" i="9"/>
  <c r="D42" i="9" s="1"/>
  <c r="D43" i="9" s="1"/>
  <c r="D44" i="9" s="1"/>
  <c r="BD20" i="9"/>
  <c r="BD21" i="9" s="1"/>
  <c r="BD22" i="9" s="1"/>
  <c r="BD23" i="9" s="1"/>
  <c r="BD24" i="9" s="1"/>
  <c r="BD25" i="9" s="1"/>
  <c r="BD26" i="9" s="1"/>
  <c r="BD27" i="9" s="1"/>
  <c r="BD28" i="9" s="1"/>
  <c r="BD29" i="9" s="1"/>
  <c r="BD30" i="9" s="1"/>
  <c r="BD31" i="9" s="1"/>
  <c r="BD32" i="9" s="1"/>
  <c r="BD33" i="9" s="1"/>
  <c r="BD34" i="9" s="1"/>
  <c r="BD35" i="9" s="1"/>
  <c r="BD36" i="9" s="1"/>
  <c r="BD37" i="9" s="1"/>
  <c r="BD38" i="9" s="1"/>
  <c r="BD39" i="9" s="1"/>
  <c r="BD40" i="9" s="1"/>
  <c r="BD41" i="9" s="1"/>
  <c r="BD42" i="9" s="1"/>
  <c r="BD43" i="9" s="1"/>
  <c r="BD44" i="9" s="1"/>
  <c r="BD45" i="9" s="1"/>
  <c r="BD46" i="9" s="1"/>
  <c r="BD47" i="9" s="1"/>
  <c r="BD48" i="9" s="1"/>
  <c r="BD49" i="9" s="1"/>
  <c r="BD50" i="9" s="1"/>
  <c r="BD51" i="9" s="1"/>
  <c r="BD52" i="9" s="1"/>
  <c r="BD53" i="9" s="1"/>
  <c r="BD54" i="9" s="1"/>
  <c r="BD55" i="9" s="1"/>
  <c r="BD56" i="9" s="1"/>
  <c r="BD57" i="9" s="1"/>
  <c r="BD58" i="9" s="1"/>
  <c r="BD59" i="9" s="1"/>
  <c r="BD60" i="9" s="1"/>
  <c r="BD61" i="9" s="1"/>
  <c r="BD62" i="9" s="1"/>
  <c r="BD63" i="9" s="1"/>
  <c r="BD64" i="9" s="1"/>
  <c r="BD65" i="9" s="1"/>
  <c r="BD66" i="9" s="1"/>
  <c r="BD67" i="9" s="1"/>
  <c r="BD68" i="9" s="1"/>
  <c r="BD69" i="9" s="1"/>
  <c r="BD70" i="9" s="1"/>
  <c r="BD71" i="9" s="1"/>
  <c r="BD72" i="9" s="1"/>
  <c r="BD73" i="9" s="1"/>
  <c r="BD74" i="9" s="1"/>
  <c r="BD75" i="9" s="1"/>
  <c r="BD76" i="9" s="1"/>
  <c r="BD77" i="9" s="1"/>
  <c r="BD78" i="9" s="1"/>
  <c r="BD79" i="9" s="1"/>
  <c r="BD80" i="9" s="1"/>
  <c r="BD81" i="9" s="1"/>
  <c r="BD82" i="9" s="1"/>
  <c r="BD83" i="9" s="1"/>
  <c r="BD84" i="9" s="1"/>
  <c r="BD85" i="9" s="1"/>
  <c r="BD86" i="9" s="1"/>
  <c r="BD87" i="9" s="1"/>
  <c r="BD88" i="9" s="1"/>
  <c r="BD89" i="9" s="1"/>
  <c r="BD90" i="9" s="1"/>
  <c r="BD91" i="9" s="1"/>
  <c r="BD92" i="9" s="1"/>
  <c r="BD93" i="9" s="1"/>
  <c r="BD94" i="9" s="1"/>
  <c r="BD95" i="9" s="1"/>
  <c r="BD96" i="9" s="1"/>
  <c r="BD97" i="9" s="1"/>
  <c r="BD98" i="9" s="1"/>
  <c r="BD99" i="9" s="1"/>
  <c r="BD100" i="9" s="1"/>
  <c r="BD101" i="9" s="1"/>
  <c r="BD102" i="9" s="1"/>
  <c r="BD103" i="9" s="1"/>
  <c r="BD106" i="9" s="1"/>
  <c r="BD107" i="9" s="1"/>
  <c r="BD108" i="9" s="1"/>
  <c r="BD109" i="9" s="1"/>
  <c r="BD110" i="9" s="1"/>
  <c r="BD111" i="9" s="1"/>
  <c r="BD112" i="9" s="1"/>
  <c r="BD113" i="9" s="1"/>
  <c r="BD114" i="9" s="1"/>
  <c r="BD115" i="9" s="1"/>
  <c r="BD116" i="9" s="1"/>
  <c r="BD117" i="9" s="1"/>
  <c r="BD118" i="9" s="1"/>
  <c r="BD119" i="9" s="1"/>
  <c r="BD120" i="9" s="1"/>
  <c r="BD121" i="9" s="1"/>
  <c r="BD122" i="9" s="1"/>
  <c r="BD123" i="9" s="1"/>
  <c r="BD124" i="9" s="1"/>
  <c r="BD125" i="9" s="1"/>
  <c r="BD126" i="9" s="1"/>
  <c r="BD127" i="9" s="1"/>
  <c r="BD128" i="9" s="1"/>
  <c r="BD129" i="9" s="1"/>
  <c r="BD130" i="9" s="1"/>
  <c r="BD131" i="9" s="1"/>
  <c r="BD132" i="9" s="1"/>
  <c r="BD133" i="9" s="1"/>
  <c r="BD134" i="9" s="1"/>
  <c r="BD135" i="9" s="1"/>
  <c r="BE19" i="9"/>
  <c r="BE20" i="9" s="1"/>
  <c r="BE21" i="9" s="1"/>
  <c r="BE22" i="9" s="1"/>
  <c r="BE23" i="9" s="1"/>
  <c r="BE24" i="9" s="1"/>
  <c r="BE25" i="9" s="1"/>
  <c r="BE26" i="9" s="1"/>
  <c r="BE27" i="9" s="1"/>
  <c r="BE28" i="9" s="1"/>
  <c r="BE29" i="9" s="1"/>
  <c r="BE30" i="9" s="1"/>
  <c r="BE31" i="9" s="1"/>
  <c r="BE32" i="9" s="1"/>
  <c r="BE33" i="9" s="1"/>
  <c r="BE34" i="9" s="1"/>
  <c r="BE35" i="9" s="1"/>
  <c r="BE36" i="9" s="1"/>
  <c r="BE37" i="9" s="1"/>
  <c r="BE38" i="9" s="1"/>
  <c r="BE39" i="9" s="1"/>
  <c r="BE40" i="9" s="1"/>
  <c r="BE41" i="9" s="1"/>
  <c r="BE42" i="9" s="1"/>
  <c r="BE43" i="9" s="1"/>
  <c r="BE44" i="9" s="1"/>
  <c r="BE45" i="9" s="1"/>
  <c r="BE46" i="9" s="1"/>
  <c r="BE47" i="9" s="1"/>
  <c r="BE48" i="9" s="1"/>
  <c r="BE49" i="9" s="1"/>
  <c r="BE50" i="9" s="1"/>
  <c r="BE51" i="9" s="1"/>
  <c r="BE52" i="9" s="1"/>
  <c r="BE53" i="9" s="1"/>
  <c r="BE54" i="9" s="1"/>
  <c r="BE55" i="9" s="1"/>
  <c r="BE56" i="9" s="1"/>
  <c r="BE57" i="9" s="1"/>
  <c r="BE58" i="9" s="1"/>
  <c r="BE59" i="9" s="1"/>
  <c r="BE60" i="9" s="1"/>
  <c r="BE61" i="9" s="1"/>
  <c r="BE62" i="9" s="1"/>
  <c r="BE63" i="9" s="1"/>
  <c r="BE64" i="9" s="1"/>
  <c r="BE65" i="9" s="1"/>
  <c r="BE66" i="9" s="1"/>
  <c r="BE67" i="9" s="1"/>
  <c r="BE68" i="9" s="1"/>
  <c r="BE69" i="9" s="1"/>
  <c r="BE70" i="9" s="1"/>
  <c r="BE71" i="9" s="1"/>
  <c r="BE72" i="9" s="1"/>
  <c r="BE73" i="9" s="1"/>
  <c r="BE74" i="9" s="1"/>
  <c r="BE75" i="9" s="1"/>
  <c r="BE76" i="9" s="1"/>
  <c r="BE77" i="9" s="1"/>
  <c r="BE78" i="9" s="1"/>
  <c r="BE79" i="9" s="1"/>
  <c r="BE80" i="9" s="1"/>
  <c r="BE81" i="9" s="1"/>
  <c r="BE82" i="9" s="1"/>
  <c r="BE83" i="9" s="1"/>
  <c r="BE84" i="9" s="1"/>
  <c r="BE85" i="9" s="1"/>
  <c r="BE86" i="9" s="1"/>
  <c r="BE87" i="9" s="1"/>
  <c r="BE88" i="9" s="1"/>
  <c r="BE89" i="9" s="1"/>
  <c r="BE90" i="9" s="1"/>
  <c r="BE91" i="9" s="1"/>
  <c r="BE92" i="9" s="1"/>
  <c r="BE93" i="9" s="1"/>
  <c r="BE94" i="9" s="1"/>
  <c r="BE95" i="9" s="1"/>
  <c r="BE96" i="9" s="1"/>
  <c r="BE97" i="9" s="1"/>
  <c r="BE98" i="9" s="1"/>
  <c r="BE99" i="9" s="1"/>
  <c r="BE100" i="9" s="1"/>
  <c r="BE101" i="9" s="1"/>
  <c r="BE102" i="9" s="1"/>
  <c r="BE103" i="9" s="1"/>
  <c r="BE106" i="9" s="1"/>
  <c r="BE107" i="9" s="1"/>
  <c r="BE108" i="9" s="1"/>
  <c r="BE109" i="9" s="1"/>
  <c r="BE110" i="9" s="1"/>
  <c r="BE111" i="9" s="1"/>
  <c r="BE112" i="9" s="1"/>
  <c r="BE113" i="9" s="1"/>
  <c r="BE114" i="9" s="1"/>
  <c r="BE115" i="9" s="1"/>
  <c r="BE116" i="9" s="1"/>
  <c r="BE117" i="9" s="1"/>
  <c r="BE118" i="9" s="1"/>
  <c r="BE119" i="9" s="1"/>
  <c r="BE120" i="9" s="1"/>
  <c r="BE121" i="9" s="1"/>
  <c r="BE122" i="9" s="1"/>
  <c r="BE123" i="9" s="1"/>
  <c r="BE124" i="9" s="1"/>
  <c r="BE125" i="9" s="1"/>
  <c r="BE126" i="9" s="1"/>
  <c r="BE127" i="9" s="1"/>
  <c r="BE128" i="9" s="1"/>
  <c r="BE129" i="9" s="1"/>
  <c r="BE130" i="9" s="1"/>
  <c r="BE131" i="9" s="1"/>
  <c r="BE132" i="9" s="1"/>
  <c r="BE133" i="9" s="1"/>
  <c r="BE134" i="9" s="1"/>
  <c r="BE135" i="9" s="1"/>
  <c r="BC19" i="9"/>
  <c r="BC20" i="9" s="1"/>
  <c r="BC21" i="9" s="1"/>
  <c r="BC22" i="9" s="1"/>
  <c r="BC23" i="9" s="1"/>
  <c r="BC24" i="9" s="1"/>
  <c r="BC25" i="9" s="1"/>
  <c r="BC26" i="9" s="1"/>
  <c r="BC27" i="9" s="1"/>
  <c r="BC28" i="9" s="1"/>
  <c r="BC29" i="9" s="1"/>
  <c r="BC30" i="9" s="1"/>
  <c r="BC31" i="9" s="1"/>
  <c r="BC32" i="9" s="1"/>
  <c r="BC33" i="9" s="1"/>
  <c r="BC34" i="9" s="1"/>
  <c r="BC35" i="9" s="1"/>
  <c r="BC36" i="9" s="1"/>
  <c r="BC37" i="9" s="1"/>
  <c r="BC38" i="9" s="1"/>
  <c r="BC39" i="9" s="1"/>
  <c r="BC40" i="9" s="1"/>
  <c r="BC41" i="9" s="1"/>
  <c r="BC42" i="9" s="1"/>
  <c r="BC43" i="9" s="1"/>
  <c r="BC44" i="9" s="1"/>
  <c r="BC45" i="9" s="1"/>
  <c r="BC46" i="9" s="1"/>
  <c r="BC47" i="9" s="1"/>
  <c r="BC48" i="9" s="1"/>
  <c r="BC49" i="9" s="1"/>
  <c r="BC50" i="9" s="1"/>
  <c r="BC51" i="9" s="1"/>
  <c r="BC52" i="9" s="1"/>
  <c r="BC53" i="9" s="1"/>
  <c r="BC54" i="9" s="1"/>
  <c r="BC55" i="9" s="1"/>
  <c r="BC56" i="9" s="1"/>
  <c r="BC57" i="9" s="1"/>
  <c r="BC58" i="9" s="1"/>
  <c r="BC59" i="9" s="1"/>
  <c r="BC60" i="9" s="1"/>
  <c r="BC61" i="9" s="1"/>
  <c r="BC62" i="9" s="1"/>
  <c r="BC63" i="9" s="1"/>
  <c r="BC64" i="9" s="1"/>
  <c r="BC65" i="9" s="1"/>
  <c r="BC66" i="9" s="1"/>
  <c r="BC67" i="9" s="1"/>
  <c r="BC68" i="9" s="1"/>
  <c r="BC69" i="9" s="1"/>
  <c r="BC70" i="9" s="1"/>
  <c r="BC71" i="9" s="1"/>
  <c r="BC72" i="9" s="1"/>
  <c r="BC73" i="9" s="1"/>
  <c r="BC74" i="9" s="1"/>
  <c r="BC75" i="9" s="1"/>
  <c r="BC76" i="9" s="1"/>
  <c r="BC77" i="9" s="1"/>
  <c r="BC78" i="9" s="1"/>
  <c r="BC79" i="9" s="1"/>
  <c r="BC80" i="9" s="1"/>
  <c r="BC81" i="9" s="1"/>
  <c r="BC82" i="9" s="1"/>
  <c r="BC83" i="9" s="1"/>
  <c r="BC84" i="9" s="1"/>
  <c r="BC85" i="9" s="1"/>
  <c r="BC86" i="9" s="1"/>
  <c r="BC87" i="9" s="1"/>
  <c r="BC88" i="9" s="1"/>
  <c r="BC89" i="9" s="1"/>
  <c r="BC90" i="9" s="1"/>
  <c r="BC91" i="9" s="1"/>
  <c r="BC92" i="9" s="1"/>
  <c r="BC93" i="9" s="1"/>
  <c r="BC94" i="9" s="1"/>
  <c r="BC95" i="9" s="1"/>
  <c r="BC96" i="9" s="1"/>
  <c r="BC97" i="9" s="1"/>
  <c r="BC98" i="9" s="1"/>
  <c r="BC99" i="9" s="1"/>
  <c r="BC100" i="9" s="1"/>
  <c r="BC101" i="9" s="1"/>
  <c r="BC102" i="9" s="1"/>
  <c r="BC103" i="9" s="1"/>
  <c r="BC106" i="9" s="1"/>
  <c r="BC107" i="9" s="1"/>
  <c r="BC108" i="9" s="1"/>
  <c r="BC109" i="9" s="1"/>
  <c r="BC110" i="9" s="1"/>
  <c r="BC111" i="9" s="1"/>
  <c r="BC112" i="9" s="1"/>
  <c r="BC113" i="9" s="1"/>
  <c r="BC114" i="9" s="1"/>
  <c r="BC115" i="9" s="1"/>
  <c r="BC116" i="9" s="1"/>
  <c r="BC117" i="9" s="1"/>
  <c r="BC118" i="9" s="1"/>
  <c r="BC119" i="9" s="1"/>
  <c r="BC120" i="9" s="1"/>
  <c r="BC121" i="9" s="1"/>
  <c r="BC122" i="9" s="1"/>
  <c r="BC123" i="9" s="1"/>
  <c r="BC124" i="9" s="1"/>
  <c r="BC125" i="9" s="1"/>
  <c r="BD18" i="9"/>
  <c r="BD19" i="9" s="1"/>
  <c r="BE17" i="9"/>
  <c r="BE18" i="9" s="1"/>
  <c r="AD8" i="8"/>
  <c r="AD7" i="8"/>
  <c r="AD6" i="8"/>
  <c r="AD8" i="7"/>
  <c r="AD7" i="7"/>
  <c r="AD6" i="7"/>
  <c r="AD6" i="6"/>
  <c r="AD7" i="5"/>
  <c r="D212" i="1"/>
  <c r="F212" i="1" s="1"/>
  <c r="D207" i="1"/>
  <c r="D208" i="1" s="1"/>
  <c r="D202" i="1"/>
  <c r="F202" i="1" s="1"/>
  <c r="D192" i="1"/>
  <c r="F192" i="1" s="1"/>
  <c r="D187" i="1"/>
  <c r="D188" i="1" s="1"/>
  <c r="D189" i="1" s="1"/>
  <c r="D190" i="1" s="1"/>
  <c r="D172" i="1"/>
  <c r="F172" i="1" s="1"/>
  <c r="F130" i="1"/>
  <c r="G130" i="1"/>
  <c r="H130" i="1"/>
  <c r="I130" i="1"/>
  <c r="J130" i="1"/>
  <c r="K130" i="1"/>
  <c r="F131" i="1"/>
  <c r="DF7" i="1" s="1"/>
  <c r="G131" i="1"/>
  <c r="DG7" i="1" s="1"/>
  <c r="H131" i="1"/>
  <c r="DH7" i="1" s="1"/>
  <c r="I131" i="1"/>
  <c r="DI7" i="1" s="1"/>
  <c r="J131" i="1"/>
  <c r="DJ7" i="1" s="1"/>
  <c r="D132" i="1"/>
  <c r="D142" i="1" s="1"/>
  <c r="E132" i="1"/>
  <c r="E161" i="1" s="1"/>
  <c r="F132" i="1"/>
  <c r="C130" i="1"/>
  <c r="K23" i="2"/>
  <c r="F22" i="2"/>
  <c r="L22" i="2"/>
  <c r="BE17" i="1"/>
  <c r="BF17" i="1" s="1"/>
  <c r="BC19" i="1"/>
  <c r="BC20" i="1" s="1"/>
  <c r="BC21" i="1" s="1"/>
  <c r="BC22" i="1" s="1"/>
  <c r="BC23" i="1" s="1"/>
  <c r="BC24" i="1" s="1"/>
  <c r="BC25" i="1" s="1"/>
  <c r="BC26" i="1" s="1"/>
  <c r="BC27" i="1" s="1"/>
  <c r="BC28" i="1" s="1"/>
  <c r="BC29" i="1" s="1"/>
  <c r="BC30" i="1" s="1"/>
  <c r="BC31" i="1" s="1"/>
  <c r="BC32" i="1" s="1"/>
  <c r="BC33" i="1" s="1"/>
  <c r="BC34" i="1" s="1"/>
  <c r="BC35" i="1" s="1"/>
  <c r="BC36" i="1" s="1"/>
  <c r="BC37" i="1" s="1"/>
  <c r="BC38" i="1" s="1"/>
  <c r="BC39" i="1" s="1"/>
  <c r="BC40" i="1" s="1"/>
  <c r="BC41" i="1" s="1"/>
  <c r="BC42" i="1" s="1"/>
  <c r="BC43" i="1" s="1"/>
  <c r="BC44" i="1" s="1"/>
  <c r="BC45" i="1" s="1"/>
  <c r="BC46" i="1" s="1"/>
  <c r="BC47" i="1" s="1"/>
  <c r="BC48" i="1" s="1"/>
  <c r="BC49" i="1" s="1"/>
  <c r="BC50" i="1" s="1"/>
  <c r="BC51" i="1" s="1"/>
  <c r="BC52" i="1" s="1"/>
  <c r="BC53" i="1" s="1"/>
  <c r="BC54" i="1" s="1"/>
  <c r="BC55" i="1" s="1"/>
  <c r="BC56" i="1" s="1"/>
  <c r="BC57" i="1" s="1"/>
  <c r="BC58" i="1" s="1"/>
  <c r="BC59" i="1" s="1"/>
  <c r="BC60" i="1" s="1"/>
  <c r="BC61" i="1" s="1"/>
  <c r="BC62" i="1" s="1"/>
  <c r="BC63" i="1" s="1"/>
  <c r="BC64" i="1" s="1"/>
  <c r="BC65" i="1" s="1"/>
  <c r="BC66" i="1" s="1"/>
  <c r="BC67" i="1" s="1"/>
  <c r="BC68" i="1" s="1"/>
  <c r="BC69" i="1" s="1"/>
  <c r="BC70" i="1" s="1"/>
  <c r="BC71" i="1" s="1"/>
  <c r="BC72" i="1" s="1"/>
  <c r="BC73" i="1" s="1"/>
  <c r="BC74" i="1" s="1"/>
  <c r="BC75" i="1" s="1"/>
  <c r="BC76" i="1" s="1"/>
  <c r="BC77" i="1" s="1"/>
  <c r="BC78" i="1" s="1"/>
  <c r="BC79" i="1" s="1"/>
  <c r="BC80" i="1" s="1"/>
  <c r="BC81" i="1" s="1"/>
  <c r="BC82" i="1" s="1"/>
  <c r="BC83" i="1" s="1"/>
  <c r="BC84" i="1" s="1"/>
  <c r="BC85" i="1" s="1"/>
  <c r="BC86" i="1" s="1"/>
  <c r="BC87" i="1" s="1"/>
  <c r="BC88" i="1" s="1"/>
  <c r="BC89" i="1" s="1"/>
  <c r="BC90" i="1" s="1"/>
  <c r="BC91" i="1" s="1"/>
  <c r="BC92" i="1" s="1"/>
  <c r="BC93" i="1" s="1"/>
  <c r="BC94" i="1" s="1"/>
  <c r="BC95" i="1" s="1"/>
  <c r="BC96" i="1" s="1"/>
  <c r="BC97" i="1" s="1"/>
  <c r="BC98" i="1" s="1"/>
  <c r="BC99" i="1" s="1"/>
  <c r="BC100" i="1" s="1"/>
  <c r="BC101" i="1" s="1"/>
  <c r="BC102" i="1" s="1"/>
  <c r="BC103" i="1" s="1"/>
  <c r="BC106" i="1" s="1"/>
  <c r="BC107" i="1" s="1"/>
  <c r="BC108" i="1" s="1"/>
  <c r="BC109" i="1" s="1"/>
  <c r="BC110" i="1" s="1"/>
  <c r="BC111" i="1" s="1"/>
  <c r="BC112" i="1" s="1"/>
  <c r="BC113" i="1" s="1"/>
  <c r="BC114" i="1" s="1"/>
  <c r="BC115" i="1" s="1"/>
  <c r="BC116" i="1" s="1"/>
  <c r="BC117" i="1" s="1"/>
  <c r="BC118" i="1" s="1"/>
  <c r="BC119" i="1" s="1"/>
  <c r="BC120" i="1" s="1"/>
  <c r="BC121" i="1" s="1"/>
  <c r="BC122" i="1" s="1"/>
  <c r="BC123" i="1" s="1"/>
  <c r="BC124" i="1" s="1"/>
  <c r="BC125" i="1" s="1"/>
  <c r="BD18" i="1"/>
  <c r="BD19" i="1" s="1"/>
  <c r="BD20" i="1" s="1"/>
  <c r="BD21" i="1" s="1"/>
  <c r="BD22" i="1" s="1"/>
  <c r="BD23" i="1" s="1"/>
  <c r="BD24" i="1" s="1"/>
  <c r="BD25" i="1" s="1"/>
  <c r="BD26" i="1" s="1"/>
  <c r="BD27" i="1" s="1"/>
  <c r="BD28" i="1" s="1"/>
  <c r="BD29" i="1" s="1"/>
  <c r="BD30" i="1" s="1"/>
  <c r="BD31" i="1" s="1"/>
  <c r="BD32" i="1" s="1"/>
  <c r="BD33" i="1" s="1"/>
  <c r="BD34" i="1" s="1"/>
  <c r="BD35" i="1" s="1"/>
  <c r="BD36" i="1" s="1"/>
  <c r="BD37" i="1" s="1"/>
  <c r="BD38" i="1" s="1"/>
  <c r="BD39" i="1" s="1"/>
  <c r="BD40" i="1" s="1"/>
  <c r="BD41" i="1" s="1"/>
  <c r="BD42" i="1" s="1"/>
  <c r="BD43" i="1" s="1"/>
  <c r="BD44" i="1" s="1"/>
  <c r="BD45" i="1" s="1"/>
  <c r="BD46" i="1" s="1"/>
  <c r="BD47" i="1" s="1"/>
  <c r="BD48" i="1" s="1"/>
  <c r="BD49" i="1" s="1"/>
  <c r="BD50" i="1" s="1"/>
  <c r="BD51" i="1" s="1"/>
  <c r="BD52" i="1" s="1"/>
  <c r="BD53" i="1" s="1"/>
  <c r="BD54" i="1" s="1"/>
  <c r="BD55" i="1" s="1"/>
  <c r="BD56" i="1" s="1"/>
  <c r="BD57" i="1" s="1"/>
  <c r="BD58" i="1" s="1"/>
  <c r="BD59" i="1" s="1"/>
  <c r="BD60" i="1" s="1"/>
  <c r="BD61" i="1" s="1"/>
  <c r="BD62" i="1" s="1"/>
  <c r="BD63" i="1" s="1"/>
  <c r="BD64" i="1" s="1"/>
  <c r="BD65" i="1" s="1"/>
  <c r="BD66" i="1" s="1"/>
  <c r="BD67" i="1" s="1"/>
  <c r="BD68" i="1" s="1"/>
  <c r="BD69" i="1" s="1"/>
  <c r="BD70" i="1" s="1"/>
  <c r="BD71" i="1" s="1"/>
  <c r="BD72" i="1" s="1"/>
  <c r="BD73" i="1" s="1"/>
  <c r="BD74" i="1" s="1"/>
  <c r="BD75" i="1" s="1"/>
  <c r="BD76" i="1" s="1"/>
  <c r="BD77" i="1" s="1"/>
  <c r="BD78" i="1" s="1"/>
  <c r="BD79" i="1" s="1"/>
  <c r="BD80" i="1" s="1"/>
  <c r="BD81" i="1" s="1"/>
  <c r="BD82" i="1" s="1"/>
  <c r="BD83" i="1" s="1"/>
  <c r="BD84" i="1" s="1"/>
  <c r="BD85" i="1" s="1"/>
  <c r="BD86" i="1" s="1"/>
  <c r="BD87" i="1" s="1"/>
  <c r="BD88" i="1" s="1"/>
  <c r="BD89" i="1" s="1"/>
  <c r="BD90" i="1" s="1"/>
  <c r="BD91" i="1" s="1"/>
  <c r="BD92" i="1" s="1"/>
  <c r="BD93" i="1" s="1"/>
  <c r="BD94" i="1" s="1"/>
  <c r="BD95" i="1" s="1"/>
  <c r="BD96" i="1" s="1"/>
  <c r="BD97" i="1" s="1"/>
  <c r="BD98" i="1" s="1"/>
  <c r="BD99" i="1" s="1"/>
  <c r="BD100" i="1" s="1"/>
  <c r="BD101" i="1" s="1"/>
  <c r="BD102" i="1" s="1"/>
  <c r="BD103" i="1" s="1"/>
  <c r="BD106" i="1" s="1"/>
  <c r="BD107" i="1" s="1"/>
  <c r="BD108" i="1" s="1"/>
  <c r="BD109" i="1" s="1"/>
  <c r="BD110" i="1" s="1"/>
  <c r="BD111" i="1" s="1"/>
  <c r="BD112" i="1" s="1"/>
  <c r="BD113" i="1" s="1"/>
  <c r="BD114" i="1" s="1"/>
  <c r="BD115" i="1" s="1"/>
  <c r="BD116" i="1" s="1"/>
  <c r="BD117" i="1" s="1"/>
  <c r="BD118" i="1" s="1"/>
  <c r="BD119" i="1" s="1"/>
  <c r="BD120" i="1" s="1"/>
  <c r="BD121" i="1" s="1"/>
  <c r="BD122" i="1" s="1"/>
  <c r="BD123" i="1" s="1"/>
  <c r="BD124" i="1" s="1"/>
  <c r="BD125" i="1" s="1"/>
  <c r="K83" i="1"/>
  <c r="L83" i="1"/>
  <c r="K84" i="1"/>
  <c r="DA7" i="1" s="1"/>
  <c r="L84" i="1"/>
  <c r="DB7" i="1" s="1"/>
  <c r="D83" i="1"/>
  <c r="E83" i="1"/>
  <c r="F83" i="1"/>
  <c r="G83" i="1"/>
  <c r="H83" i="1"/>
  <c r="I83" i="1"/>
  <c r="J83" i="1"/>
  <c r="D84" i="1"/>
  <c r="E84" i="1"/>
  <c r="CU7" i="1" s="1"/>
  <c r="F84" i="1"/>
  <c r="CV7" i="1" s="1"/>
  <c r="G84" i="1"/>
  <c r="CW7" i="1" s="1"/>
  <c r="H84" i="1"/>
  <c r="I84" i="1"/>
  <c r="CY7" i="1" s="1"/>
  <c r="J84" i="1"/>
  <c r="CZ7" i="1" s="1"/>
  <c r="D85" i="1"/>
  <c r="D95" i="1" s="1"/>
  <c r="E85" i="1"/>
  <c r="E95" i="1" s="1"/>
  <c r="C84" i="1"/>
  <c r="CS7" i="1" s="1"/>
  <c r="C85" i="1"/>
  <c r="C95" i="1" s="1"/>
  <c r="C83" i="1"/>
  <c r="D36" i="1"/>
  <c r="D41" i="1"/>
  <c r="D42" i="1" s="1"/>
  <c r="D43" i="1" s="1"/>
  <c r="D44" i="1" s="1"/>
  <c r="D46" i="1"/>
  <c r="D47" i="1" s="1"/>
  <c r="D48" i="1" s="1"/>
  <c r="D49" i="1" s="1"/>
  <c r="D51" i="1"/>
  <c r="D52" i="1" s="1"/>
  <c r="D53" i="1" s="1"/>
  <c r="D54" i="1" s="1"/>
  <c r="D56" i="1"/>
  <c r="D57" i="1" s="1"/>
  <c r="D58" i="1" s="1"/>
  <c r="D59" i="1" s="1"/>
  <c r="D61" i="1"/>
  <c r="D62" i="1" s="1"/>
  <c r="D63" i="1" s="1"/>
  <c r="D64" i="1" s="1"/>
  <c r="D66" i="1"/>
  <c r="D71" i="1"/>
  <c r="D72" i="1" s="1"/>
  <c r="D73" i="1" s="1"/>
  <c r="D74" i="1" s="1"/>
  <c r="D76" i="1"/>
  <c r="D31" i="1"/>
  <c r="F31" i="1" s="1"/>
  <c r="AD7" i="3"/>
  <c r="AD8" i="3"/>
  <c r="AD6" i="3"/>
  <c r="G85" i="11" l="1"/>
  <c r="G114" i="11" s="1"/>
  <c r="G85" i="12"/>
  <c r="G114" i="12" s="1"/>
  <c r="G85" i="9"/>
  <c r="G114" i="9" s="1"/>
  <c r="G85" i="10"/>
  <c r="G114" i="10" s="1"/>
  <c r="F132" i="10"/>
  <c r="F161" i="10" s="1"/>
  <c r="F132" i="11"/>
  <c r="F142" i="11" s="1"/>
  <c r="F132" i="12"/>
  <c r="F161" i="12" s="1"/>
  <c r="F132" i="9"/>
  <c r="F161" i="9" s="1"/>
  <c r="H141" i="12"/>
  <c r="DH7" i="12"/>
  <c r="G141" i="12"/>
  <c r="DG7" i="12"/>
  <c r="I156" i="12"/>
  <c r="DI7" i="12"/>
  <c r="DK10" i="12"/>
  <c r="DK11" i="12"/>
  <c r="DK32" i="12"/>
  <c r="DK9" i="12"/>
  <c r="DC10" i="12"/>
  <c r="DC11" i="12"/>
  <c r="DC9" i="12"/>
  <c r="DC32" i="12"/>
  <c r="DF9" i="12"/>
  <c r="DF10" i="12"/>
  <c r="DF32" i="12"/>
  <c r="DF11" i="12"/>
  <c r="I156" i="11"/>
  <c r="DI7" i="11"/>
  <c r="DJ14" i="11"/>
  <c r="DJ12" i="11"/>
  <c r="DJ33" i="11"/>
  <c r="DJ13" i="11"/>
  <c r="DD10" i="11"/>
  <c r="DD11" i="11"/>
  <c r="DD9" i="11"/>
  <c r="DD32" i="11"/>
  <c r="F141" i="11"/>
  <c r="DF7" i="11"/>
  <c r="H156" i="11"/>
  <c r="DH7" i="11"/>
  <c r="DG32" i="11"/>
  <c r="DG9" i="11"/>
  <c r="DG11" i="11"/>
  <c r="DG10" i="11"/>
  <c r="G141" i="11"/>
  <c r="DG7" i="11"/>
  <c r="H156" i="10"/>
  <c r="DH7" i="10"/>
  <c r="F141" i="10"/>
  <c r="DF7" i="10"/>
  <c r="DJ11" i="10"/>
  <c r="DJ32" i="10"/>
  <c r="DJ9" i="10"/>
  <c r="DJ10" i="10"/>
  <c r="DI10" i="10"/>
  <c r="DI11" i="10"/>
  <c r="DI9" i="10"/>
  <c r="DI32" i="10"/>
  <c r="DF10" i="10"/>
  <c r="DF9" i="10"/>
  <c r="DF32" i="10"/>
  <c r="DF11" i="10"/>
  <c r="G141" i="10"/>
  <c r="DG7" i="10"/>
  <c r="DJ11" i="9"/>
  <c r="DJ9" i="9"/>
  <c r="DJ10" i="9"/>
  <c r="DJ32" i="9"/>
  <c r="DJ14" i="9"/>
  <c r="DJ33" i="9"/>
  <c r="DJ12" i="9"/>
  <c r="DJ13" i="9"/>
  <c r="DI32" i="9"/>
  <c r="DI9" i="9"/>
  <c r="DI10" i="9"/>
  <c r="DI11" i="9"/>
  <c r="DG10" i="9"/>
  <c r="DG11" i="9"/>
  <c r="DG9" i="9"/>
  <c r="DG32" i="9"/>
  <c r="DK14" i="9"/>
  <c r="DK13" i="9"/>
  <c r="DK33" i="9"/>
  <c r="DK12" i="9"/>
  <c r="DF9" i="9"/>
  <c r="DF11" i="9"/>
  <c r="DF10" i="9"/>
  <c r="DF32" i="9"/>
  <c r="L141" i="9"/>
  <c r="DL7" i="9"/>
  <c r="H156" i="9"/>
  <c r="DH7" i="9"/>
  <c r="G141" i="9"/>
  <c r="DG7" i="9"/>
  <c r="I156" i="9"/>
  <c r="DI7" i="9"/>
  <c r="D141" i="9"/>
  <c r="DD7" i="9"/>
  <c r="CU14" i="12"/>
  <c r="CU12" i="12"/>
  <c r="CU13" i="12"/>
  <c r="CU33" i="12"/>
  <c r="DA11" i="12"/>
  <c r="DA9" i="12"/>
  <c r="DA32" i="12"/>
  <c r="DA10" i="12"/>
  <c r="CW32" i="12"/>
  <c r="CW10" i="12"/>
  <c r="CW11" i="12"/>
  <c r="CW9" i="12"/>
  <c r="CS11" i="12"/>
  <c r="CS32" i="12"/>
  <c r="CS10" i="12"/>
  <c r="CS9" i="12"/>
  <c r="CZ11" i="12"/>
  <c r="CZ32" i="12"/>
  <c r="CZ9" i="12"/>
  <c r="CZ10" i="12"/>
  <c r="CX9" i="12"/>
  <c r="CX32" i="12"/>
  <c r="CX11" i="12"/>
  <c r="CX10" i="12"/>
  <c r="DB11" i="12"/>
  <c r="DB9" i="12"/>
  <c r="DB32" i="12"/>
  <c r="DB10" i="12"/>
  <c r="CV14" i="12"/>
  <c r="CV12" i="12"/>
  <c r="CV13" i="12"/>
  <c r="CV33" i="12"/>
  <c r="CV10" i="12"/>
  <c r="CV11" i="12"/>
  <c r="CV9" i="12"/>
  <c r="CV32" i="12"/>
  <c r="J109" i="12"/>
  <c r="CZ7" i="12"/>
  <c r="CW13" i="12"/>
  <c r="CW14" i="12"/>
  <c r="CW33" i="12"/>
  <c r="CW12" i="12"/>
  <c r="I109" i="12"/>
  <c r="CY7" i="12"/>
  <c r="CX13" i="12"/>
  <c r="CX33" i="12"/>
  <c r="CX12" i="12"/>
  <c r="CX14" i="12"/>
  <c r="CT11" i="12"/>
  <c r="CT32" i="12"/>
  <c r="CT9" i="12"/>
  <c r="CT10" i="12"/>
  <c r="DA33" i="12"/>
  <c r="DA12" i="12"/>
  <c r="DA13" i="12"/>
  <c r="DA14" i="12"/>
  <c r="CS11" i="11"/>
  <c r="CS32" i="11"/>
  <c r="CS10" i="11"/>
  <c r="CS9" i="11"/>
  <c r="CY32" i="11"/>
  <c r="CY9" i="11"/>
  <c r="CY11" i="11"/>
  <c r="CY10" i="11"/>
  <c r="DA33" i="11"/>
  <c r="DA13" i="11"/>
  <c r="DA12" i="11"/>
  <c r="DA14" i="11"/>
  <c r="CX9" i="11"/>
  <c r="CX10" i="11"/>
  <c r="CX32" i="11"/>
  <c r="CX11" i="11"/>
  <c r="CZ11" i="11"/>
  <c r="CZ9" i="11"/>
  <c r="CZ32" i="11"/>
  <c r="CZ10" i="11"/>
  <c r="DB14" i="11"/>
  <c r="DB12" i="11"/>
  <c r="DB33" i="11"/>
  <c r="DB13" i="11"/>
  <c r="DB11" i="11"/>
  <c r="DB32" i="11"/>
  <c r="DB9" i="11"/>
  <c r="DB10" i="11"/>
  <c r="CS33" i="11"/>
  <c r="CS12" i="11"/>
  <c r="CS13" i="11"/>
  <c r="CS14" i="11"/>
  <c r="CY12" i="11"/>
  <c r="CY14" i="11"/>
  <c r="CY33" i="11"/>
  <c r="CY13" i="11"/>
  <c r="DA11" i="11"/>
  <c r="DA32" i="11"/>
  <c r="DA10" i="11"/>
  <c r="DA9" i="11"/>
  <c r="CT11" i="11"/>
  <c r="CT10" i="11"/>
  <c r="CT32" i="11"/>
  <c r="CT9" i="11"/>
  <c r="CT14" i="11"/>
  <c r="CT12" i="11"/>
  <c r="CT33" i="11"/>
  <c r="CT13" i="11"/>
  <c r="CW13" i="11"/>
  <c r="CW12" i="11"/>
  <c r="CW33" i="11"/>
  <c r="CW14" i="11"/>
  <c r="E94" i="11"/>
  <c r="CU7" i="11"/>
  <c r="CV14" i="11"/>
  <c r="CV12" i="11"/>
  <c r="CV13" i="11"/>
  <c r="CV33" i="11"/>
  <c r="CX13" i="11"/>
  <c r="CX14" i="11"/>
  <c r="CX33" i="11"/>
  <c r="CX12" i="11"/>
  <c r="CW13" i="10"/>
  <c r="CW14" i="10"/>
  <c r="CW33" i="10"/>
  <c r="CW12" i="10"/>
  <c r="L109" i="10"/>
  <c r="DB7" i="10"/>
  <c r="CZ11" i="10"/>
  <c r="CZ9" i="10"/>
  <c r="CZ32" i="10"/>
  <c r="CZ10" i="10"/>
  <c r="CW32" i="10"/>
  <c r="CW9" i="10"/>
  <c r="CW10" i="10"/>
  <c r="CW11" i="10"/>
  <c r="CT11" i="10"/>
  <c r="CT9" i="10"/>
  <c r="CT32" i="10"/>
  <c r="CT10" i="10"/>
  <c r="CS10" i="10"/>
  <c r="CS11" i="10"/>
  <c r="CS32" i="10"/>
  <c r="CS9" i="10"/>
  <c r="CY11" i="10"/>
  <c r="CY9" i="10"/>
  <c r="CY32" i="10"/>
  <c r="CY10" i="10"/>
  <c r="DA10" i="10"/>
  <c r="DA11" i="10"/>
  <c r="DA9" i="10"/>
  <c r="DA32" i="10"/>
  <c r="C109" i="10"/>
  <c r="CS7" i="10"/>
  <c r="CU32" i="10"/>
  <c r="CU11" i="10"/>
  <c r="CU10" i="10"/>
  <c r="CU9" i="10"/>
  <c r="DB11" i="10"/>
  <c r="DB32" i="10"/>
  <c r="DB10" i="10"/>
  <c r="DB9" i="10"/>
  <c r="D109" i="10"/>
  <c r="CT7" i="10"/>
  <c r="F109" i="10"/>
  <c r="CV7" i="10"/>
  <c r="DA33" i="10"/>
  <c r="DA12" i="10"/>
  <c r="DA13" i="10"/>
  <c r="DA14" i="10"/>
  <c r="I109" i="10"/>
  <c r="CY7" i="10"/>
  <c r="CX13" i="10"/>
  <c r="CX33" i="10"/>
  <c r="CX14" i="10"/>
  <c r="CX12" i="10"/>
  <c r="J94" i="10"/>
  <c r="CZ7" i="10"/>
  <c r="CW13" i="9"/>
  <c r="CW33" i="9"/>
  <c r="CW14" i="9"/>
  <c r="CW12" i="9"/>
  <c r="DB14" i="9"/>
  <c r="DB12" i="9"/>
  <c r="DB33" i="9"/>
  <c r="DB13" i="9"/>
  <c r="CV14" i="9"/>
  <c r="CV12" i="9"/>
  <c r="CV33" i="9"/>
  <c r="CV13" i="9"/>
  <c r="CY12" i="9"/>
  <c r="CY33" i="9"/>
  <c r="CY14" i="9"/>
  <c r="CY13" i="9"/>
  <c r="CU14" i="9"/>
  <c r="CU12" i="9"/>
  <c r="CU13" i="9"/>
  <c r="CU33" i="9"/>
  <c r="CU10" i="9"/>
  <c r="CU11" i="9"/>
  <c r="CU9" i="9"/>
  <c r="CU32" i="9"/>
  <c r="J109" i="9"/>
  <c r="CZ7" i="9"/>
  <c r="CT14" i="9"/>
  <c r="CT33" i="9"/>
  <c r="CT12" i="9"/>
  <c r="CT13" i="9"/>
  <c r="CX9" i="9"/>
  <c r="CX11" i="9"/>
  <c r="CX32" i="9"/>
  <c r="CX10" i="9"/>
  <c r="DA10" i="9"/>
  <c r="DA32" i="9"/>
  <c r="DA9" i="9"/>
  <c r="DA11" i="9"/>
  <c r="CY10" i="9"/>
  <c r="CY9" i="9"/>
  <c r="CY11" i="9"/>
  <c r="CY32" i="9"/>
  <c r="CW32" i="9"/>
  <c r="CW10" i="9"/>
  <c r="CW9" i="9"/>
  <c r="CW11" i="9"/>
  <c r="CW13" i="1"/>
  <c r="CW14" i="1"/>
  <c r="CW12" i="1"/>
  <c r="CV14" i="1"/>
  <c r="CV12" i="1"/>
  <c r="CV13" i="1"/>
  <c r="CT6" i="1"/>
  <c r="CT32" i="1" s="1"/>
  <c r="CT7" i="1"/>
  <c r="CT33" i="1" s="1"/>
  <c r="DB12" i="1"/>
  <c r="DB13" i="1"/>
  <c r="DB14" i="1"/>
  <c r="CU6" i="1"/>
  <c r="CU32" i="1" s="1"/>
  <c r="CS14" i="1"/>
  <c r="CS12" i="1"/>
  <c r="CS13" i="1"/>
  <c r="CU12" i="1"/>
  <c r="CU13" i="1"/>
  <c r="CU14" i="1"/>
  <c r="CZ6" i="1"/>
  <c r="CZ32" i="1" s="1"/>
  <c r="DA12" i="1"/>
  <c r="DA13" i="1"/>
  <c r="DA14" i="1"/>
  <c r="CZ12" i="1"/>
  <c r="CZ13" i="1"/>
  <c r="CZ14" i="1"/>
  <c r="CY6" i="1"/>
  <c r="CY32" i="1" s="1"/>
  <c r="DB6" i="1"/>
  <c r="CV6" i="1"/>
  <c r="CY12" i="1"/>
  <c r="CY13" i="1"/>
  <c r="CY14" i="1"/>
  <c r="CX6" i="1"/>
  <c r="CX32" i="1" s="1"/>
  <c r="DA6" i="1"/>
  <c r="DA32" i="1" s="1"/>
  <c r="CS6" i="1"/>
  <c r="CX7" i="1"/>
  <c r="CX33" i="1" s="1"/>
  <c r="CW6" i="1"/>
  <c r="CW32" i="1" s="1"/>
  <c r="DC6" i="1"/>
  <c r="DC32" i="1" s="1"/>
  <c r="DK6" i="1"/>
  <c r="DE7" i="1"/>
  <c r="DE33" i="1" s="1"/>
  <c r="DI14" i="1"/>
  <c r="DI12" i="1"/>
  <c r="DI13" i="1"/>
  <c r="DG6" i="1"/>
  <c r="DG12" i="1"/>
  <c r="DG13" i="1"/>
  <c r="DG14" i="1"/>
  <c r="DJ6" i="1"/>
  <c r="DI6" i="1"/>
  <c r="DI32" i="1" s="1"/>
  <c r="DJ14" i="1"/>
  <c r="DJ12" i="1"/>
  <c r="DJ13" i="1"/>
  <c r="DH6" i="1"/>
  <c r="DH14" i="1"/>
  <c r="DH12" i="1"/>
  <c r="DH13" i="1"/>
  <c r="DF6" i="1"/>
  <c r="DF12" i="1"/>
  <c r="DF13" i="1"/>
  <c r="DF14" i="1"/>
  <c r="DL6" i="1"/>
  <c r="DL32" i="1" s="1"/>
  <c r="G109" i="1"/>
  <c r="E109" i="1"/>
  <c r="J141" i="1"/>
  <c r="DJ33" i="1"/>
  <c r="I141" i="1"/>
  <c r="DI33" i="1"/>
  <c r="H141" i="1"/>
  <c r="DH33" i="1"/>
  <c r="G141" i="1"/>
  <c r="DG33" i="1"/>
  <c r="F156" i="1"/>
  <c r="DF33" i="1"/>
  <c r="L109" i="1"/>
  <c r="K94" i="1"/>
  <c r="DA33" i="1"/>
  <c r="J109" i="1"/>
  <c r="CZ33" i="1"/>
  <c r="I109" i="1"/>
  <c r="CY33" i="1"/>
  <c r="F109" i="1"/>
  <c r="CV33" i="1"/>
  <c r="C109" i="1"/>
  <c r="CS33" i="1"/>
  <c r="DP13" i="1"/>
  <c r="DP14" i="1" s="1"/>
  <c r="K155" i="12"/>
  <c r="D192" i="11"/>
  <c r="D193" i="11" s="1"/>
  <c r="D194" i="11" s="1"/>
  <c r="D195" i="11" s="1"/>
  <c r="I178" i="11"/>
  <c r="O178" i="10"/>
  <c r="D202" i="10"/>
  <c r="D203" i="10" s="1"/>
  <c r="D204" i="10" s="1"/>
  <c r="J155" i="9"/>
  <c r="N180" i="9"/>
  <c r="D66" i="12"/>
  <c r="D67" i="12" s="1"/>
  <c r="D46" i="12"/>
  <c r="D47" i="12" s="1"/>
  <c r="D48" i="12" s="1"/>
  <c r="D49" i="12" s="1"/>
  <c r="Q38" i="12"/>
  <c r="L40" i="12"/>
  <c r="Q38" i="11"/>
  <c r="H38" i="11"/>
  <c r="D71" i="11"/>
  <c r="D72" i="11" s="1"/>
  <c r="D73" i="11" s="1"/>
  <c r="D74" i="11" s="1"/>
  <c r="N40" i="11"/>
  <c r="I36" i="11"/>
  <c r="D36" i="10"/>
  <c r="F36" i="10" s="1"/>
  <c r="D31" i="10"/>
  <c r="D32" i="10" s="1"/>
  <c r="D51" i="10"/>
  <c r="D52" i="10" s="1"/>
  <c r="D53" i="10" s="1"/>
  <c r="D54" i="10" s="1"/>
  <c r="D71" i="10"/>
  <c r="D72" i="10" s="1"/>
  <c r="D73" i="10" s="1"/>
  <c r="D74" i="10" s="1"/>
  <c r="D76" i="10"/>
  <c r="D77" i="10" s="1"/>
  <c r="D78" i="10" s="1"/>
  <c r="D79" i="10" s="1"/>
  <c r="D41" i="10"/>
  <c r="D42" i="10" s="1"/>
  <c r="D43" i="10" s="1"/>
  <c r="D44" i="10" s="1"/>
  <c r="L40" i="9"/>
  <c r="J40" i="9"/>
  <c r="N39" i="9"/>
  <c r="C93" i="1"/>
  <c r="K140" i="1"/>
  <c r="L155" i="1"/>
  <c r="I140" i="1"/>
  <c r="C140" i="1"/>
  <c r="H140" i="1"/>
  <c r="G155" i="1"/>
  <c r="F155" i="1"/>
  <c r="K108" i="1"/>
  <c r="L93" i="1"/>
  <c r="J108" i="1"/>
  <c r="I93" i="1"/>
  <c r="H93" i="1"/>
  <c r="G93" i="1"/>
  <c r="F93" i="1"/>
  <c r="E93" i="1"/>
  <c r="D108" i="1"/>
  <c r="H45" i="1" a="1"/>
  <c r="H45" i="1" s="1"/>
  <c r="AA6" i="1" s="1"/>
  <c r="H45" i="10" a="1"/>
  <c r="I52" i="10" s="1"/>
  <c r="AA23" i="10" s="1"/>
  <c r="I54" i="9"/>
  <c r="AA25" i="9" s="1"/>
  <c r="I49" i="9"/>
  <c r="AA20" i="9" s="1"/>
  <c r="I47" i="9"/>
  <c r="AA18" i="9" s="1"/>
  <c r="I51" i="9"/>
  <c r="AA22" i="9" s="1"/>
  <c r="I50" i="9"/>
  <c r="AA21" i="9" s="1"/>
  <c r="I45" i="9"/>
  <c r="AA16" i="9" s="1"/>
  <c r="H45" i="9"/>
  <c r="AA6" i="9" s="1"/>
  <c r="I46" i="9"/>
  <c r="AA17" i="9" s="1"/>
  <c r="H53" i="9"/>
  <c r="AA14" i="9" s="1"/>
  <c r="H51" i="9"/>
  <c r="AA12" i="9" s="1"/>
  <c r="H49" i="9"/>
  <c r="AA10" i="9" s="1"/>
  <c r="H54" i="9"/>
  <c r="AA15" i="9" s="1"/>
  <c r="I52" i="9"/>
  <c r="AA23" i="9" s="1"/>
  <c r="H47" i="9"/>
  <c r="AA8" i="9" s="1"/>
  <c r="H50" i="9"/>
  <c r="AA11" i="9" s="1"/>
  <c r="H52" i="9"/>
  <c r="AA13" i="9" s="1"/>
  <c r="I53" i="9"/>
  <c r="AA24" i="9" s="1"/>
  <c r="H46" i="9"/>
  <c r="AA7" i="9" s="1"/>
  <c r="H48" i="9"/>
  <c r="AA9" i="9" s="1"/>
  <c r="I48" i="9"/>
  <c r="AA19" i="9" s="1"/>
  <c r="H50" i="12"/>
  <c r="AA11" i="12" s="1"/>
  <c r="H45" i="12"/>
  <c r="AA6" i="12" s="1"/>
  <c r="H46" i="12"/>
  <c r="AA7" i="12" s="1"/>
  <c r="I52" i="12"/>
  <c r="AA23" i="12" s="1"/>
  <c r="I53" i="12"/>
  <c r="AA24" i="12" s="1"/>
  <c r="I48" i="12"/>
  <c r="AA19" i="12" s="1"/>
  <c r="H53" i="12"/>
  <c r="AA14" i="12" s="1"/>
  <c r="H49" i="12"/>
  <c r="AA10" i="12" s="1"/>
  <c r="I49" i="12"/>
  <c r="AA20" i="12" s="1"/>
  <c r="H52" i="12"/>
  <c r="AA13" i="12" s="1"/>
  <c r="I47" i="12"/>
  <c r="AA18" i="12" s="1"/>
  <c r="I54" i="12"/>
  <c r="AA25" i="12" s="1"/>
  <c r="I45" i="12"/>
  <c r="AA16" i="12" s="1"/>
  <c r="H48" i="12"/>
  <c r="AA9" i="12" s="1"/>
  <c r="H51" i="12"/>
  <c r="AA12" i="12" s="1"/>
  <c r="I50" i="12"/>
  <c r="AA21" i="12" s="1"/>
  <c r="H47" i="12"/>
  <c r="AA8" i="12" s="1"/>
  <c r="I51" i="12"/>
  <c r="AA22" i="12" s="1"/>
  <c r="I46" i="12"/>
  <c r="AA17" i="12" s="1"/>
  <c r="H54" i="12"/>
  <c r="AA15" i="12" s="1"/>
  <c r="I54" i="11"/>
  <c r="AA25" i="11" s="1"/>
  <c r="I49" i="11"/>
  <c r="AA20" i="11" s="1"/>
  <c r="H47" i="11"/>
  <c r="AA8" i="11" s="1"/>
  <c r="I53" i="11"/>
  <c r="AA24" i="11" s="1"/>
  <c r="I50" i="11"/>
  <c r="AA21" i="11" s="1"/>
  <c r="I45" i="11"/>
  <c r="AA16" i="11" s="1"/>
  <c r="H52" i="11"/>
  <c r="AA13" i="11" s="1"/>
  <c r="I48" i="11"/>
  <c r="AA19" i="11" s="1"/>
  <c r="I46" i="11"/>
  <c r="AA17" i="11" s="1"/>
  <c r="H53" i="11"/>
  <c r="AA14" i="11" s="1"/>
  <c r="H48" i="11"/>
  <c r="AA9" i="11" s="1"/>
  <c r="H51" i="11"/>
  <c r="AA12" i="11" s="1"/>
  <c r="H49" i="11"/>
  <c r="AA10" i="11" s="1"/>
  <c r="I51" i="11"/>
  <c r="AA22" i="11" s="1"/>
  <c r="I47" i="11"/>
  <c r="AA18" i="11" s="1"/>
  <c r="H54" i="11"/>
  <c r="AA15" i="11" s="1"/>
  <c r="H45" i="11"/>
  <c r="AA6" i="11" s="1"/>
  <c r="H46" i="11"/>
  <c r="AA7" i="11" s="1"/>
  <c r="H50" i="11"/>
  <c r="AA11" i="11" s="1"/>
  <c r="I52" i="11"/>
  <c r="AA23" i="11" s="1"/>
  <c r="D217" i="1"/>
  <c r="F217" i="1" s="1"/>
  <c r="J139" i="2"/>
  <c r="J17" i="8"/>
  <c r="H132" i="2" s="1"/>
  <c r="E17" i="8"/>
  <c r="C132" i="2" s="1"/>
  <c r="K17" i="8"/>
  <c r="I132" i="2" s="1"/>
  <c r="J84" i="11"/>
  <c r="F83" i="11"/>
  <c r="CV6" i="11" s="1"/>
  <c r="F109" i="2"/>
  <c r="F85" i="11"/>
  <c r="F114" i="11" s="1"/>
  <c r="F17" i="7"/>
  <c r="D102" i="2" s="1"/>
  <c r="N17" i="7"/>
  <c r="L102" i="2" s="1"/>
  <c r="I17" i="7"/>
  <c r="G102" i="2" s="1"/>
  <c r="K36" i="7"/>
  <c r="I103" i="2" s="1"/>
  <c r="G17" i="6"/>
  <c r="E72" i="2" s="1"/>
  <c r="D80" i="2"/>
  <c r="AD7" i="6"/>
  <c r="I79" i="2"/>
  <c r="G79" i="2"/>
  <c r="E79" i="2"/>
  <c r="K79" i="2"/>
  <c r="AD8" i="5"/>
  <c r="D31" i="9"/>
  <c r="D32" i="9" s="1"/>
  <c r="D33" i="9" s="1"/>
  <c r="D34" i="9" s="1"/>
  <c r="L50" i="2"/>
  <c r="C83" i="9"/>
  <c r="D187" i="9"/>
  <c r="D188" i="9" s="1"/>
  <c r="D61" i="9"/>
  <c r="D62" i="9" s="1"/>
  <c r="D63" i="9" s="1"/>
  <c r="K36" i="5"/>
  <c r="I43" i="2" s="1"/>
  <c r="I83" i="12"/>
  <c r="CY6" i="12" s="1"/>
  <c r="J17" i="6"/>
  <c r="H72" i="2" s="1"/>
  <c r="J17" i="7"/>
  <c r="H102" i="2" s="1"/>
  <c r="J131" i="12"/>
  <c r="DJ7" i="12" s="1"/>
  <c r="D83" i="9"/>
  <c r="CT6" i="9" s="1"/>
  <c r="C85" i="10"/>
  <c r="C114" i="10" s="1"/>
  <c r="L131" i="12"/>
  <c r="E84" i="10"/>
  <c r="D76" i="9"/>
  <c r="D77" i="9" s="1"/>
  <c r="D78" i="9" s="1"/>
  <c r="D79" i="9" s="1"/>
  <c r="L83" i="9"/>
  <c r="F17" i="5"/>
  <c r="D42" i="2" s="1"/>
  <c r="I17" i="5"/>
  <c r="G42" i="2" s="1"/>
  <c r="I49" i="2"/>
  <c r="L17" i="5"/>
  <c r="J42" i="2" s="1"/>
  <c r="H109" i="2"/>
  <c r="L109" i="2"/>
  <c r="J109" i="2"/>
  <c r="J130" i="12"/>
  <c r="L36" i="3"/>
  <c r="J16" i="2" s="1"/>
  <c r="J130" i="11"/>
  <c r="DJ6" i="11" s="1"/>
  <c r="N17" i="8"/>
  <c r="L132" i="2" s="1"/>
  <c r="H139" i="2"/>
  <c r="F139" i="2"/>
  <c r="F36" i="3"/>
  <c r="D16" i="2" s="1"/>
  <c r="N36" i="3"/>
  <c r="L16" i="2" s="1"/>
  <c r="H23" i="2"/>
  <c r="D177" i="1"/>
  <c r="D178" i="1" s="1"/>
  <c r="D179" i="1" s="1"/>
  <c r="D180" i="1" s="1"/>
  <c r="J83" i="9"/>
  <c r="H83" i="10"/>
  <c r="CX6" i="10" s="1"/>
  <c r="G83" i="11"/>
  <c r="M36" i="3"/>
  <c r="K16" i="2" s="1"/>
  <c r="C131" i="9"/>
  <c r="L17" i="6"/>
  <c r="J72" i="2" s="1"/>
  <c r="K130" i="10"/>
  <c r="K130" i="11"/>
  <c r="DK6" i="11" s="1"/>
  <c r="K36" i="6"/>
  <c r="I73" i="2" s="1"/>
  <c r="H84" i="9"/>
  <c r="E83" i="12"/>
  <c r="D41" i="12" s="1"/>
  <c r="D42" i="12" s="1"/>
  <c r="D43" i="12" s="1"/>
  <c r="M17" i="8"/>
  <c r="K132" i="2" s="1"/>
  <c r="G17" i="5"/>
  <c r="E42" i="2" s="1"/>
  <c r="E17" i="5"/>
  <c r="C42" i="2" s="1"/>
  <c r="M17" i="5"/>
  <c r="K42" i="2" s="1"/>
  <c r="E17" i="6"/>
  <c r="C72" i="2" s="1"/>
  <c r="L130" i="10"/>
  <c r="DL6" i="10" s="1"/>
  <c r="L130" i="11"/>
  <c r="L140" i="11" s="1"/>
  <c r="L130" i="12"/>
  <c r="DL6" i="12" s="1"/>
  <c r="D130" i="1"/>
  <c r="H17" i="5"/>
  <c r="F42" i="2" s="1"/>
  <c r="C131" i="10"/>
  <c r="E17" i="7"/>
  <c r="C102" i="2" s="1"/>
  <c r="M17" i="7"/>
  <c r="K102" i="2" s="1"/>
  <c r="C131" i="11"/>
  <c r="C131" i="12"/>
  <c r="D66" i="9"/>
  <c r="D67" i="9" s="1"/>
  <c r="D68" i="9" s="1"/>
  <c r="D69" i="9" s="1"/>
  <c r="K130" i="9"/>
  <c r="D50" i="2"/>
  <c r="C79" i="2"/>
  <c r="C130" i="10"/>
  <c r="DC6" i="10" s="1"/>
  <c r="C131" i="1"/>
  <c r="DC7" i="1" s="1"/>
  <c r="H39" i="10"/>
  <c r="C84" i="12"/>
  <c r="F23" i="2"/>
  <c r="H49" i="2"/>
  <c r="L49" i="2"/>
  <c r="H17" i="6"/>
  <c r="K139" i="2"/>
  <c r="K131" i="1"/>
  <c r="DK7" i="1" s="1"/>
  <c r="L36" i="5"/>
  <c r="J43" i="2" s="1"/>
  <c r="F50" i="2"/>
  <c r="C139" i="2"/>
  <c r="C80" i="2"/>
  <c r="D49" i="2"/>
  <c r="E139" i="2"/>
  <c r="F49" i="2"/>
  <c r="G139" i="2"/>
  <c r="K80" i="2"/>
  <c r="G109" i="2"/>
  <c r="K109" i="2"/>
  <c r="I139" i="2"/>
  <c r="I23" i="2"/>
  <c r="J49" i="2"/>
  <c r="H79" i="2"/>
  <c r="F79" i="2"/>
  <c r="J79" i="2"/>
  <c r="E80" i="2"/>
  <c r="I109" i="2"/>
  <c r="G49" i="2"/>
  <c r="D109" i="2"/>
  <c r="K131" i="11"/>
  <c r="K131" i="12"/>
  <c r="M36" i="5"/>
  <c r="K43" i="2" s="1"/>
  <c r="M17" i="6"/>
  <c r="K72" i="2" s="1"/>
  <c r="I36" i="8"/>
  <c r="G133" i="2" s="1"/>
  <c r="F131" i="12"/>
  <c r="H17" i="8"/>
  <c r="F132" i="2" s="1"/>
  <c r="E131" i="11"/>
  <c r="DE7" i="11" s="1"/>
  <c r="E131" i="12"/>
  <c r="E131" i="9"/>
  <c r="E131" i="10"/>
  <c r="G17" i="7"/>
  <c r="E102" i="2" s="1"/>
  <c r="D131" i="12"/>
  <c r="C84" i="9"/>
  <c r="I130" i="12"/>
  <c r="K36" i="8"/>
  <c r="I133" i="2" s="1"/>
  <c r="K36" i="3"/>
  <c r="I16" i="2" s="1"/>
  <c r="K17" i="5"/>
  <c r="I42" i="2" s="1"/>
  <c r="K17" i="6"/>
  <c r="I72" i="2" s="1"/>
  <c r="H130" i="9"/>
  <c r="M179" i="9" s="1"/>
  <c r="F17" i="8"/>
  <c r="D132" i="2" s="1"/>
  <c r="D130" i="12"/>
  <c r="D130" i="10"/>
  <c r="DD6" i="10" s="1"/>
  <c r="M33" i="12"/>
  <c r="D56" i="12"/>
  <c r="D57" i="12" s="1"/>
  <c r="D197" i="1"/>
  <c r="F197" i="1" s="1"/>
  <c r="H130" i="11"/>
  <c r="D197" i="11" s="1"/>
  <c r="D198" i="11" s="1"/>
  <c r="D199" i="11" s="1"/>
  <c r="D200" i="11" s="1"/>
  <c r="E132" i="11"/>
  <c r="E142" i="11" s="1"/>
  <c r="J23" i="2"/>
  <c r="L80" i="2"/>
  <c r="L36" i="7"/>
  <c r="J103" i="2" s="1"/>
  <c r="L131" i="1"/>
  <c r="DL7" i="1" s="1"/>
  <c r="D131" i="1"/>
  <c r="DD7" i="1" s="1"/>
  <c r="E130" i="1"/>
  <c r="E130" i="10"/>
  <c r="M36" i="6"/>
  <c r="K73" i="2" s="1"/>
  <c r="F80" i="2"/>
  <c r="I36" i="7"/>
  <c r="G103" i="2" s="1"/>
  <c r="I130" i="11"/>
  <c r="DI6" i="11" s="1"/>
  <c r="G50" i="2"/>
  <c r="I36" i="6"/>
  <c r="G73" i="2" s="1"/>
  <c r="J110" i="2"/>
  <c r="I131" i="10"/>
  <c r="I156" i="10" s="1"/>
  <c r="H36" i="7"/>
  <c r="F103" i="2" s="1"/>
  <c r="F36" i="7"/>
  <c r="D103" i="2" s="1"/>
  <c r="N36" i="7"/>
  <c r="L103" i="2" s="1"/>
  <c r="G23" i="2"/>
  <c r="E50" i="2"/>
  <c r="K50" i="2"/>
  <c r="E140" i="2"/>
  <c r="D182" i="1"/>
  <c r="D183" i="1" s="1"/>
  <c r="G36" i="3"/>
  <c r="E16" i="2" s="1"/>
  <c r="C132" i="9"/>
  <c r="C161" i="9" s="1"/>
  <c r="C132" i="1"/>
  <c r="C161" i="1" s="1"/>
  <c r="C130" i="11"/>
  <c r="E36" i="8"/>
  <c r="C133" i="2" s="1"/>
  <c r="K17" i="7"/>
  <c r="I102" i="2" s="1"/>
  <c r="G130" i="10"/>
  <c r="G130" i="12"/>
  <c r="I17" i="6"/>
  <c r="G72" i="2" s="1"/>
  <c r="E130" i="12"/>
  <c r="J179" i="12" s="1"/>
  <c r="K140" i="2"/>
  <c r="L84" i="12"/>
  <c r="D84" i="12"/>
  <c r="D139" i="2"/>
  <c r="L139" i="2"/>
  <c r="F130" i="11"/>
  <c r="DF6" i="11" s="1"/>
  <c r="L131" i="11"/>
  <c r="D110" i="2"/>
  <c r="L110" i="2"/>
  <c r="C109" i="2"/>
  <c r="E83" i="11"/>
  <c r="CU6" i="11" s="1"/>
  <c r="E109" i="2"/>
  <c r="H36" i="6"/>
  <c r="F73" i="2" s="1"/>
  <c r="H80" i="2"/>
  <c r="K131" i="10"/>
  <c r="D79" i="2"/>
  <c r="L79" i="2"/>
  <c r="F17" i="6"/>
  <c r="D72" i="2" s="1"/>
  <c r="N17" i="6"/>
  <c r="L72" i="2" s="1"/>
  <c r="F83" i="10"/>
  <c r="CV6" i="10" s="1"/>
  <c r="K141" i="9"/>
  <c r="K156" i="9"/>
  <c r="K84" i="9"/>
  <c r="C49" i="2"/>
  <c r="K49" i="2"/>
  <c r="E49" i="2"/>
  <c r="N40" i="9"/>
  <c r="F83" i="9"/>
  <c r="CV6" i="9" s="1"/>
  <c r="D46" i="9"/>
  <c r="D47" i="9" s="1"/>
  <c r="D48" i="9" s="1"/>
  <c r="D49" i="9" s="1"/>
  <c r="I140" i="10"/>
  <c r="P33" i="10"/>
  <c r="I140" i="9"/>
  <c r="H141" i="9"/>
  <c r="C108" i="12"/>
  <c r="H36" i="12"/>
  <c r="D31" i="12"/>
  <c r="D32" i="12" s="1"/>
  <c r="D33" i="12" s="1"/>
  <c r="D34" i="12" s="1"/>
  <c r="H38" i="12"/>
  <c r="I38" i="10"/>
  <c r="L38" i="9"/>
  <c r="L39" i="9"/>
  <c r="G140" i="1"/>
  <c r="D31" i="11"/>
  <c r="D32" i="11" s="1"/>
  <c r="D33" i="11" s="1"/>
  <c r="D34" i="11" s="1"/>
  <c r="P35" i="10"/>
  <c r="E161" i="9"/>
  <c r="E142" i="1"/>
  <c r="D193" i="1"/>
  <c r="D194" i="1" s="1"/>
  <c r="D195" i="1" s="1"/>
  <c r="Q37" i="12"/>
  <c r="I40" i="12"/>
  <c r="Q33" i="12"/>
  <c r="Q36" i="12"/>
  <c r="I39" i="12"/>
  <c r="H37" i="11"/>
  <c r="H39" i="11"/>
  <c r="D114" i="11"/>
  <c r="H36" i="11"/>
  <c r="I112" i="9"/>
  <c r="C155" i="12"/>
  <c r="D187" i="12"/>
  <c r="D188" i="12" s="1"/>
  <c r="D189" i="12" s="1"/>
  <c r="D190" i="12" s="1"/>
  <c r="O36" i="11"/>
  <c r="F140" i="10"/>
  <c r="D142" i="10"/>
  <c r="Q38" i="10"/>
  <c r="L93" i="10"/>
  <c r="P36" i="10"/>
  <c r="I39" i="10"/>
  <c r="J109" i="10"/>
  <c r="Q36" i="10"/>
  <c r="Q33" i="10"/>
  <c r="D93" i="10"/>
  <c r="P37" i="10"/>
  <c r="I40" i="10"/>
  <c r="Q37" i="10"/>
  <c r="I38" i="12"/>
  <c r="D76" i="12"/>
  <c r="D77" i="12" s="1"/>
  <c r="D78" i="12" s="1"/>
  <c r="D79" i="12" s="1"/>
  <c r="D36" i="12"/>
  <c r="F36" i="12" s="1"/>
  <c r="M38" i="12"/>
  <c r="M40" i="12"/>
  <c r="I36" i="12"/>
  <c r="Q37" i="11"/>
  <c r="I39" i="11"/>
  <c r="D76" i="11"/>
  <c r="D77" i="11" s="1"/>
  <c r="D78" i="11" s="1"/>
  <c r="D79" i="11" s="1"/>
  <c r="Q36" i="11"/>
  <c r="I38" i="11"/>
  <c r="D36" i="11"/>
  <c r="D37" i="11" s="1"/>
  <c r="D38" i="11" s="1"/>
  <c r="D39" i="11" s="1"/>
  <c r="D112" i="11"/>
  <c r="Q33" i="11"/>
  <c r="I40" i="11"/>
  <c r="J37" i="10"/>
  <c r="C93" i="10"/>
  <c r="H36" i="10"/>
  <c r="J39" i="10"/>
  <c r="H38" i="10"/>
  <c r="J35" i="10"/>
  <c r="J38" i="10"/>
  <c r="H37" i="10"/>
  <c r="L38" i="10"/>
  <c r="J39" i="9"/>
  <c r="D37" i="9"/>
  <c r="D38" i="9" s="1"/>
  <c r="J38" i="9"/>
  <c r="J35" i="9"/>
  <c r="J37" i="9"/>
  <c r="H141" i="11"/>
  <c r="G159" i="11"/>
  <c r="K38" i="12"/>
  <c r="M38" i="11"/>
  <c r="M33" i="11"/>
  <c r="M40" i="11"/>
  <c r="D56" i="11"/>
  <c r="D57" i="11" s="1"/>
  <c r="D58" i="11" s="1"/>
  <c r="D59" i="11" s="1"/>
  <c r="O35" i="10"/>
  <c r="H156" i="12"/>
  <c r="L39" i="12"/>
  <c r="D51" i="12"/>
  <c r="D52" i="12" s="1"/>
  <c r="D53" i="12" s="1"/>
  <c r="D54" i="12" s="1"/>
  <c r="L38" i="12"/>
  <c r="K40" i="12"/>
  <c r="G140" i="11"/>
  <c r="L174" i="11"/>
  <c r="O35" i="11"/>
  <c r="D66" i="11"/>
  <c r="D67" i="11" s="1"/>
  <c r="D68" i="11" s="1"/>
  <c r="D69" i="11" s="1"/>
  <c r="J140" i="10"/>
  <c r="E142" i="10"/>
  <c r="F156" i="10"/>
  <c r="L40" i="10"/>
  <c r="L39" i="10"/>
  <c r="G140" i="9"/>
  <c r="L174" i="9"/>
  <c r="O178" i="9"/>
  <c r="M40" i="9"/>
  <c r="M33" i="9"/>
  <c r="M38" i="9"/>
  <c r="H180" i="1"/>
  <c r="K179" i="1"/>
  <c r="I156" i="1"/>
  <c r="Q179" i="1"/>
  <c r="N180" i="1"/>
  <c r="P179" i="1"/>
  <c r="H179" i="1"/>
  <c r="P178" i="1"/>
  <c r="H178" i="1"/>
  <c r="P177" i="1"/>
  <c r="M179" i="1"/>
  <c r="O177" i="1"/>
  <c r="Q178" i="1"/>
  <c r="Q177" i="1"/>
  <c r="P174" i="12"/>
  <c r="H178" i="12"/>
  <c r="P178" i="12"/>
  <c r="K177" i="12"/>
  <c r="H179" i="12"/>
  <c r="P179" i="12"/>
  <c r="H176" i="12"/>
  <c r="K179" i="12"/>
  <c r="P177" i="12"/>
  <c r="I179" i="11"/>
  <c r="I180" i="11"/>
  <c r="L179" i="11"/>
  <c r="I177" i="11"/>
  <c r="O36" i="12"/>
  <c r="D61" i="11"/>
  <c r="N39" i="11"/>
  <c r="K177" i="10"/>
  <c r="D207" i="10"/>
  <c r="D208" i="10" s="1"/>
  <c r="D209" i="10" s="1"/>
  <c r="N180" i="10"/>
  <c r="D187" i="10"/>
  <c r="D188" i="10" s="1"/>
  <c r="O177" i="10"/>
  <c r="K179" i="10"/>
  <c r="D66" i="10"/>
  <c r="D67" i="10" s="1"/>
  <c r="D61" i="10"/>
  <c r="D215" i="9"/>
  <c r="O177" i="9"/>
  <c r="K179" i="9"/>
  <c r="L179" i="9"/>
  <c r="K177" i="9"/>
  <c r="G159" i="9"/>
  <c r="P36" i="12"/>
  <c r="J94" i="12"/>
  <c r="P37" i="12"/>
  <c r="P33" i="12"/>
  <c r="D71" i="12"/>
  <c r="D72" i="12" s="1"/>
  <c r="D73" i="12" s="1"/>
  <c r="D74" i="12" s="1"/>
  <c r="O35" i="12"/>
  <c r="P35" i="12"/>
  <c r="H39" i="12"/>
  <c r="C93" i="12"/>
  <c r="H37" i="12"/>
  <c r="BE19" i="12"/>
  <c r="BE20" i="12" s="1"/>
  <c r="BE21" i="12" s="1"/>
  <c r="BE22" i="12" s="1"/>
  <c r="BE23" i="12" s="1"/>
  <c r="BE24" i="12" s="1"/>
  <c r="BE25" i="12" s="1"/>
  <c r="BE26" i="12" s="1"/>
  <c r="BE27" i="12" s="1"/>
  <c r="BE28" i="12" s="1"/>
  <c r="BE29" i="12" s="1"/>
  <c r="BE30" i="12" s="1"/>
  <c r="BE31" i="12" s="1"/>
  <c r="BE32" i="12" s="1"/>
  <c r="BE33" i="12" s="1"/>
  <c r="BE34" i="12" s="1"/>
  <c r="BE35" i="12" s="1"/>
  <c r="BE36" i="12" s="1"/>
  <c r="BE37" i="12" s="1"/>
  <c r="BE38" i="12" s="1"/>
  <c r="BE39" i="12" s="1"/>
  <c r="BE40" i="12" s="1"/>
  <c r="BE41" i="12" s="1"/>
  <c r="BE42" i="12" s="1"/>
  <c r="BE43" i="12" s="1"/>
  <c r="BE44" i="12" s="1"/>
  <c r="BE45" i="12" s="1"/>
  <c r="BE46" i="12" s="1"/>
  <c r="BE47" i="12" s="1"/>
  <c r="BE48" i="12" s="1"/>
  <c r="BE49" i="12" s="1"/>
  <c r="BE50" i="12" s="1"/>
  <c r="BE51" i="12" s="1"/>
  <c r="BE52" i="12" s="1"/>
  <c r="BE53" i="12" s="1"/>
  <c r="BE54" i="12" s="1"/>
  <c r="BE55" i="12" s="1"/>
  <c r="BE56" i="12" s="1"/>
  <c r="BE57" i="12" s="1"/>
  <c r="BE58" i="12" s="1"/>
  <c r="BE59" i="12" s="1"/>
  <c r="BE60" i="12" s="1"/>
  <c r="BE61" i="12" s="1"/>
  <c r="BE62" i="12" s="1"/>
  <c r="BE63" i="12" s="1"/>
  <c r="BE64" i="12" s="1"/>
  <c r="BE65" i="12" s="1"/>
  <c r="BE66" i="12" s="1"/>
  <c r="BE67" i="12" s="1"/>
  <c r="BE68" i="12" s="1"/>
  <c r="BE69" i="12" s="1"/>
  <c r="BE70" i="12" s="1"/>
  <c r="BE71" i="12" s="1"/>
  <c r="BE72" i="12" s="1"/>
  <c r="BE73" i="12" s="1"/>
  <c r="BE74" i="12" s="1"/>
  <c r="BE75" i="12" s="1"/>
  <c r="BE76" i="12" s="1"/>
  <c r="BE77" i="12" s="1"/>
  <c r="BE78" i="12" s="1"/>
  <c r="BE79" i="12" s="1"/>
  <c r="BE80" i="12" s="1"/>
  <c r="BE81" i="12" s="1"/>
  <c r="BE82" i="12" s="1"/>
  <c r="BE83" i="12" s="1"/>
  <c r="BE84" i="12" s="1"/>
  <c r="BE85" i="12" s="1"/>
  <c r="BE86" i="12" s="1"/>
  <c r="BE87" i="12" s="1"/>
  <c r="BE88" i="12" s="1"/>
  <c r="BE89" i="12" s="1"/>
  <c r="BE90" i="12" s="1"/>
  <c r="BE91" i="12" s="1"/>
  <c r="BE92" i="12" s="1"/>
  <c r="BE93" i="12" s="1"/>
  <c r="BE94" i="12" s="1"/>
  <c r="BE95" i="12" s="1"/>
  <c r="BE96" i="12" s="1"/>
  <c r="BE97" i="12" s="1"/>
  <c r="BE98" i="12" s="1"/>
  <c r="BE99" i="12" s="1"/>
  <c r="BE100" i="12" s="1"/>
  <c r="BE101" i="12" s="1"/>
  <c r="BE102" i="12" s="1"/>
  <c r="BE103" i="12" s="1"/>
  <c r="BE106" i="12" s="1"/>
  <c r="BE107" i="12" s="1"/>
  <c r="BE108" i="12" s="1"/>
  <c r="BE109" i="12" s="1"/>
  <c r="BE110" i="12" s="1"/>
  <c r="BE111" i="12" s="1"/>
  <c r="BE112" i="12" s="1"/>
  <c r="BE113" i="12" s="1"/>
  <c r="BE114" i="12" s="1"/>
  <c r="BE115" i="12" s="1"/>
  <c r="BE116" i="12" s="1"/>
  <c r="BE117" i="12" s="1"/>
  <c r="BE118" i="12" s="1"/>
  <c r="BE119" i="12" s="1"/>
  <c r="BE120" i="12" s="1"/>
  <c r="BE121" i="12" s="1"/>
  <c r="BE122" i="12" s="1"/>
  <c r="BE123" i="12" s="1"/>
  <c r="BE124" i="12" s="1"/>
  <c r="BE125" i="12" s="1"/>
  <c r="BE126" i="12" s="1"/>
  <c r="BE127" i="12" s="1"/>
  <c r="BE128" i="12" s="1"/>
  <c r="BE129" i="12" s="1"/>
  <c r="BE130" i="12" s="1"/>
  <c r="BE131" i="12" s="1"/>
  <c r="BE132" i="12" s="1"/>
  <c r="BE133" i="12" s="1"/>
  <c r="BE134" i="12" s="1"/>
  <c r="BE135" i="12" s="1"/>
  <c r="BH17" i="12"/>
  <c r="E114" i="12"/>
  <c r="E95" i="12"/>
  <c r="G112" i="12"/>
  <c r="G108" i="12"/>
  <c r="G93" i="12"/>
  <c r="F94" i="12"/>
  <c r="F109" i="12"/>
  <c r="H112" i="12"/>
  <c r="H108" i="12"/>
  <c r="H93" i="12"/>
  <c r="G109" i="12"/>
  <c r="G94" i="12"/>
  <c r="F114" i="12"/>
  <c r="F95" i="12"/>
  <c r="C95" i="12"/>
  <c r="H109" i="12"/>
  <c r="H94" i="12"/>
  <c r="J112" i="12"/>
  <c r="J108" i="12"/>
  <c r="J93" i="12"/>
  <c r="K93" i="12"/>
  <c r="D108" i="12"/>
  <c r="D93" i="12"/>
  <c r="L108" i="12"/>
  <c r="L93" i="12"/>
  <c r="K109" i="12"/>
  <c r="K94" i="12"/>
  <c r="K108" i="12"/>
  <c r="F112" i="12"/>
  <c r="F108" i="12"/>
  <c r="F93" i="12"/>
  <c r="E109" i="12"/>
  <c r="E94" i="12"/>
  <c r="D114" i="12"/>
  <c r="D95" i="12"/>
  <c r="I94" i="12"/>
  <c r="K112" i="12"/>
  <c r="C140" i="12"/>
  <c r="K140" i="12"/>
  <c r="I141" i="12"/>
  <c r="F155" i="12"/>
  <c r="D212" i="12"/>
  <c r="F140" i="12"/>
  <c r="G156" i="12"/>
  <c r="D172" i="12"/>
  <c r="D142" i="12"/>
  <c r="P35" i="11"/>
  <c r="P36" i="11"/>
  <c r="P33" i="11"/>
  <c r="P37" i="11"/>
  <c r="BG18" i="11"/>
  <c r="BG19" i="11" s="1"/>
  <c r="BG20" i="11" s="1"/>
  <c r="BG21" i="11" s="1"/>
  <c r="BG22" i="11" s="1"/>
  <c r="BG23" i="11" s="1"/>
  <c r="BG24" i="11" s="1"/>
  <c r="BG25" i="11" s="1"/>
  <c r="BG26" i="11" s="1"/>
  <c r="BG27" i="11" s="1"/>
  <c r="BG28" i="11" s="1"/>
  <c r="BG29" i="11" s="1"/>
  <c r="BG30" i="11" s="1"/>
  <c r="BG31" i="11" s="1"/>
  <c r="BG32" i="11" s="1"/>
  <c r="BG33" i="11" s="1"/>
  <c r="BG34" i="11" s="1"/>
  <c r="BG35" i="11" s="1"/>
  <c r="BG36" i="11" s="1"/>
  <c r="BG37" i="11" s="1"/>
  <c r="BG38" i="11" s="1"/>
  <c r="BG39" i="11" s="1"/>
  <c r="BG40" i="11" s="1"/>
  <c r="BG41" i="11" s="1"/>
  <c r="BG42" i="11" s="1"/>
  <c r="BG43" i="11" s="1"/>
  <c r="BG44" i="11" s="1"/>
  <c r="BG45" i="11" s="1"/>
  <c r="BG46" i="11" s="1"/>
  <c r="BG47" i="11" s="1"/>
  <c r="BG48" i="11" s="1"/>
  <c r="BG49" i="11" s="1"/>
  <c r="BG50" i="11" s="1"/>
  <c r="BG51" i="11" s="1"/>
  <c r="BG52" i="11" s="1"/>
  <c r="BG53" i="11" s="1"/>
  <c r="BG54" i="11" s="1"/>
  <c r="BG55" i="11" s="1"/>
  <c r="BG56" i="11" s="1"/>
  <c r="BG57" i="11" s="1"/>
  <c r="BG58" i="11" s="1"/>
  <c r="BG59" i="11" s="1"/>
  <c r="BG60" i="11" s="1"/>
  <c r="BG61" i="11" s="1"/>
  <c r="BG62" i="11" s="1"/>
  <c r="BG63" i="11" s="1"/>
  <c r="BG64" i="11" s="1"/>
  <c r="BG65" i="11" s="1"/>
  <c r="BG66" i="11" s="1"/>
  <c r="BG67" i="11" s="1"/>
  <c r="BG68" i="11" s="1"/>
  <c r="BG69" i="11" s="1"/>
  <c r="BG70" i="11" s="1"/>
  <c r="BG71" i="11" s="1"/>
  <c r="BG72" i="11" s="1"/>
  <c r="BG73" i="11" s="1"/>
  <c r="BG74" i="11" s="1"/>
  <c r="BG75" i="11" s="1"/>
  <c r="BG76" i="11" s="1"/>
  <c r="BG77" i="11" s="1"/>
  <c r="BG78" i="11" s="1"/>
  <c r="BG79" i="11" s="1"/>
  <c r="BG80" i="11" s="1"/>
  <c r="BG81" i="11" s="1"/>
  <c r="BG82" i="11" s="1"/>
  <c r="BG83" i="11" s="1"/>
  <c r="BG84" i="11" s="1"/>
  <c r="BG85" i="11" s="1"/>
  <c r="BG86" i="11" s="1"/>
  <c r="BG87" i="11" s="1"/>
  <c r="BG88" i="11" s="1"/>
  <c r="BG89" i="11" s="1"/>
  <c r="BG90" i="11" s="1"/>
  <c r="BG91" i="11" s="1"/>
  <c r="BG92" i="11" s="1"/>
  <c r="BG93" i="11" s="1"/>
  <c r="BG94" i="11" s="1"/>
  <c r="BG95" i="11" s="1"/>
  <c r="BG96" i="11" s="1"/>
  <c r="BG97" i="11" s="1"/>
  <c r="BG98" i="11" s="1"/>
  <c r="BG99" i="11" s="1"/>
  <c r="BG100" i="11" s="1"/>
  <c r="BG101" i="11" s="1"/>
  <c r="BG102" i="11" s="1"/>
  <c r="BG103" i="11" s="1"/>
  <c r="BG106" i="11" s="1"/>
  <c r="BG107" i="11" s="1"/>
  <c r="BG108" i="11" s="1"/>
  <c r="BG109" i="11" s="1"/>
  <c r="BG110" i="11" s="1"/>
  <c r="BG111" i="11" s="1"/>
  <c r="BG112" i="11" s="1"/>
  <c r="BG113" i="11" s="1"/>
  <c r="BG114" i="11" s="1"/>
  <c r="BG115" i="11" s="1"/>
  <c r="BG116" i="11" s="1"/>
  <c r="BG117" i="11" s="1"/>
  <c r="BG118" i="11" s="1"/>
  <c r="BG119" i="11" s="1"/>
  <c r="BG120" i="11" s="1"/>
  <c r="BG121" i="11" s="1"/>
  <c r="BG122" i="11" s="1"/>
  <c r="BG123" i="11" s="1"/>
  <c r="BG124" i="11" s="1"/>
  <c r="BG125" i="11" s="1"/>
  <c r="BG126" i="11" s="1"/>
  <c r="BG127" i="11" s="1"/>
  <c r="BG128" i="11" s="1"/>
  <c r="BG129" i="11" s="1"/>
  <c r="BG130" i="11" s="1"/>
  <c r="BG131" i="11" s="1"/>
  <c r="BG132" i="11" s="1"/>
  <c r="BG133" i="11" s="1"/>
  <c r="BG134" i="11" s="1"/>
  <c r="BG135" i="11" s="1"/>
  <c r="BH17" i="11"/>
  <c r="H112" i="11"/>
  <c r="H108" i="11"/>
  <c r="H93" i="11"/>
  <c r="G109" i="11"/>
  <c r="G94" i="11"/>
  <c r="I112" i="11"/>
  <c r="I108" i="11"/>
  <c r="H109" i="11"/>
  <c r="H94" i="11"/>
  <c r="G95" i="11"/>
  <c r="I93" i="11"/>
  <c r="J108" i="11"/>
  <c r="I109" i="11"/>
  <c r="I94" i="11"/>
  <c r="J93" i="11"/>
  <c r="C108" i="11"/>
  <c r="C112" i="11"/>
  <c r="K108" i="11"/>
  <c r="K112" i="11"/>
  <c r="C93" i="11"/>
  <c r="K93" i="11"/>
  <c r="E109" i="11"/>
  <c r="D108" i="11"/>
  <c r="L108" i="11"/>
  <c r="C109" i="11"/>
  <c r="C94" i="11"/>
  <c r="K109" i="11"/>
  <c r="K94" i="11"/>
  <c r="D93" i="11"/>
  <c r="L93" i="11"/>
  <c r="L112" i="11"/>
  <c r="D109" i="11"/>
  <c r="D94" i="11"/>
  <c r="L109" i="11"/>
  <c r="L94" i="11"/>
  <c r="C114" i="11"/>
  <c r="C95" i="11"/>
  <c r="F109" i="11"/>
  <c r="F94" i="11"/>
  <c r="E114" i="11"/>
  <c r="E95" i="11"/>
  <c r="D155" i="11"/>
  <c r="D177" i="11"/>
  <c r="D140" i="11"/>
  <c r="J156" i="11"/>
  <c r="J141" i="11"/>
  <c r="I141" i="11"/>
  <c r="G155" i="11"/>
  <c r="F156" i="11"/>
  <c r="G156" i="11"/>
  <c r="D142" i="11"/>
  <c r="O36" i="10"/>
  <c r="BF17" i="10"/>
  <c r="I112" i="10"/>
  <c r="I108" i="10"/>
  <c r="I93" i="10"/>
  <c r="H109" i="10"/>
  <c r="H94" i="10"/>
  <c r="F95" i="10"/>
  <c r="D95" i="10"/>
  <c r="G109" i="10"/>
  <c r="G94" i="10"/>
  <c r="C94" i="10"/>
  <c r="C112" i="10"/>
  <c r="C108" i="10"/>
  <c r="K112" i="10"/>
  <c r="K108" i="10"/>
  <c r="K93" i="10"/>
  <c r="K109" i="10"/>
  <c r="K94" i="10"/>
  <c r="D112" i="10"/>
  <c r="D108" i="10"/>
  <c r="L112" i="10"/>
  <c r="L108" i="10"/>
  <c r="E108" i="10"/>
  <c r="E93" i="10"/>
  <c r="D94" i="10"/>
  <c r="L94" i="10"/>
  <c r="G108" i="10"/>
  <c r="G112" i="10"/>
  <c r="G93" i="10"/>
  <c r="F94" i="10"/>
  <c r="E95" i="10"/>
  <c r="J112" i="10"/>
  <c r="J108" i="10"/>
  <c r="J93" i="10"/>
  <c r="I94" i="10"/>
  <c r="J155" i="10"/>
  <c r="H141" i="10"/>
  <c r="F155" i="10"/>
  <c r="I155" i="10"/>
  <c r="G156" i="10"/>
  <c r="F159" i="10"/>
  <c r="D194" i="9"/>
  <c r="J140" i="9"/>
  <c r="P36" i="9"/>
  <c r="P37" i="9"/>
  <c r="P33" i="9"/>
  <c r="P35" i="9"/>
  <c r="D53" i="9"/>
  <c r="D54" i="9" s="1"/>
  <c r="BF17" i="9"/>
  <c r="F41" i="9"/>
  <c r="K108" i="9"/>
  <c r="E112" i="9"/>
  <c r="E108" i="9"/>
  <c r="E93" i="9"/>
  <c r="D109" i="9"/>
  <c r="D94" i="9"/>
  <c r="L109" i="9"/>
  <c r="L94" i="9"/>
  <c r="C114" i="9"/>
  <c r="C95" i="9"/>
  <c r="J94" i="9"/>
  <c r="E109" i="9"/>
  <c r="E94" i="9"/>
  <c r="D114" i="9"/>
  <c r="D95" i="9"/>
  <c r="G112" i="9"/>
  <c r="G108" i="9"/>
  <c r="G93" i="9"/>
  <c r="F109" i="9"/>
  <c r="F94" i="9"/>
  <c r="E114" i="9"/>
  <c r="E95" i="9"/>
  <c r="H108" i="9"/>
  <c r="H93" i="9"/>
  <c r="G109" i="9"/>
  <c r="G94" i="9"/>
  <c r="F114" i="9"/>
  <c r="F95" i="9"/>
  <c r="I108" i="9"/>
  <c r="I93" i="9"/>
  <c r="G95" i="9"/>
  <c r="I109" i="9"/>
  <c r="I94" i="9"/>
  <c r="K93" i="9"/>
  <c r="J156" i="9"/>
  <c r="J141" i="9"/>
  <c r="D209" i="9"/>
  <c r="I141" i="9"/>
  <c r="F155" i="9"/>
  <c r="D156" i="9"/>
  <c r="L156" i="9"/>
  <c r="D203" i="9"/>
  <c r="D204" i="9" s="1"/>
  <c r="G155" i="9"/>
  <c r="I159" i="9"/>
  <c r="J159" i="9"/>
  <c r="F140" i="9"/>
  <c r="I155" i="9"/>
  <c r="G156" i="9"/>
  <c r="D142" i="9"/>
  <c r="F141" i="1"/>
  <c r="F159" i="1"/>
  <c r="C155" i="1"/>
  <c r="G156" i="1"/>
  <c r="L140" i="1"/>
  <c r="J159" i="1"/>
  <c r="D213" i="1"/>
  <c r="D214" i="1" s="1"/>
  <c r="D215" i="1" s="1"/>
  <c r="I155" i="1"/>
  <c r="D161" i="1"/>
  <c r="K155" i="1"/>
  <c r="G159" i="1"/>
  <c r="F140" i="1"/>
  <c r="F142" i="1"/>
  <c r="F161" i="1"/>
  <c r="H155" i="1"/>
  <c r="H159" i="1"/>
  <c r="D209" i="1"/>
  <c r="D210" i="1" s="1"/>
  <c r="J140" i="1"/>
  <c r="J155" i="1"/>
  <c r="H156" i="1"/>
  <c r="E141" i="1"/>
  <c r="J156" i="1"/>
  <c r="I159" i="1"/>
  <c r="F207" i="1"/>
  <c r="E156" i="1"/>
  <c r="D203" i="1"/>
  <c r="D204" i="1" s="1"/>
  <c r="F187" i="1"/>
  <c r="D173" i="1"/>
  <c r="C112" i="1"/>
  <c r="D112" i="1"/>
  <c r="F85" i="1"/>
  <c r="F95" i="1" s="1"/>
  <c r="K109" i="1"/>
  <c r="D109" i="1"/>
  <c r="L112" i="1"/>
  <c r="K112" i="1"/>
  <c r="J112" i="1"/>
  <c r="I112" i="1"/>
  <c r="H112" i="1"/>
  <c r="H109" i="1"/>
  <c r="G112" i="1"/>
  <c r="F112" i="1"/>
  <c r="E112" i="1"/>
  <c r="I39" i="1"/>
  <c r="J39" i="1"/>
  <c r="H39" i="1"/>
  <c r="Q38" i="1"/>
  <c r="J37" i="1"/>
  <c r="Q37" i="1"/>
  <c r="L39" i="1"/>
  <c r="P37" i="1"/>
  <c r="H37" i="1"/>
  <c r="BE18" i="1"/>
  <c r="BE19" i="1" s="1"/>
  <c r="BE20" i="1" s="1"/>
  <c r="BE21" i="1" s="1"/>
  <c r="BE22" i="1" s="1"/>
  <c r="BE23" i="1" s="1"/>
  <c r="BE24" i="1" s="1"/>
  <c r="BE25" i="1" s="1"/>
  <c r="BE26" i="1" s="1"/>
  <c r="BE27" i="1" s="1"/>
  <c r="BF18" i="1"/>
  <c r="BF19" i="1" s="1"/>
  <c r="BF20" i="1" s="1"/>
  <c r="BF21" i="1" s="1"/>
  <c r="BF22" i="1" s="1"/>
  <c r="BF23" i="1" s="1"/>
  <c r="BF24" i="1" s="1"/>
  <c r="BF25" i="1" s="1"/>
  <c r="BF26" i="1" s="1"/>
  <c r="BF27" i="1" s="1"/>
  <c r="BG17" i="1"/>
  <c r="BH17" i="1" s="1"/>
  <c r="BI17" i="1" s="1"/>
  <c r="C114" i="1"/>
  <c r="E114" i="1"/>
  <c r="D114" i="1"/>
  <c r="L108" i="1"/>
  <c r="I108" i="1"/>
  <c r="H108" i="1"/>
  <c r="G108" i="1"/>
  <c r="F108" i="1"/>
  <c r="C108" i="1"/>
  <c r="E108" i="1"/>
  <c r="J94" i="1"/>
  <c r="K93" i="1"/>
  <c r="I94" i="1"/>
  <c r="J93" i="1"/>
  <c r="H94" i="1"/>
  <c r="D93" i="1"/>
  <c r="G94" i="1"/>
  <c r="F94" i="1"/>
  <c r="C94" i="1"/>
  <c r="E94" i="1"/>
  <c r="L94" i="1"/>
  <c r="D94" i="1"/>
  <c r="F46" i="1"/>
  <c r="D37" i="1"/>
  <c r="D38" i="1" s="1"/>
  <c r="D67" i="1"/>
  <c r="D68" i="1" s="1"/>
  <c r="D69" i="1" s="1"/>
  <c r="F41" i="1"/>
  <c r="D77" i="1"/>
  <c r="D32" i="1"/>
  <c r="D33" i="1" s="1"/>
  <c r="D110" i="10" l="1"/>
  <c r="C7" i="10" s="1"/>
  <c r="F7" i="10" s="1"/>
  <c r="I7" i="10" s="1"/>
  <c r="I110" i="10"/>
  <c r="C12" i="10" s="1"/>
  <c r="E12" i="10" s="1"/>
  <c r="H12" i="10" s="1"/>
  <c r="DD6" i="1"/>
  <c r="DD11" i="1" s="1"/>
  <c r="F142" i="9"/>
  <c r="J157" i="9"/>
  <c r="C23" i="9" s="1"/>
  <c r="F161" i="11"/>
  <c r="G95" i="10"/>
  <c r="E110" i="1"/>
  <c r="D217" i="12"/>
  <c r="D218" i="12" s="1"/>
  <c r="D219" i="12" s="1"/>
  <c r="F142" i="10"/>
  <c r="F142" i="12"/>
  <c r="H85" i="11"/>
  <c r="H95" i="11" s="1"/>
  <c r="H85" i="12"/>
  <c r="H85" i="9"/>
  <c r="H95" i="9" s="1"/>
  <c r="H85" i="10"/>
  <c r="G132" i="12"/>
  <c r="G132" i="9"/>
  <c r="G132" i="11"/>
  <c r="G132" i="10"/>
  <c r="G132" i="1"/>
  <c r="CW16" i="9"/>
  <c r="CW20" i="9" s="1"/>
  <c r="G95" i="12"/>
  <c r="I40" i="9"/>
  <c r="CY17" i="9"/>
  <c r="CY21" i="9" s="1"/>
  <c r="CX16" i="11"/>
  <c r="CX20" i="11" s="1"/>
  <c r="CY16" i="11"/>
  <c r="CY20" i="11" s="1"/>
  <c r="CW18" i="9"/>
  <c r="CW22" i="9" s="1"/>
  <c r="C110" i="10"/>
  <c r="C6" i="10" s="1"/>
  <c r="F6" i="10" s="1"/>
  <c r="I6" i="10" s="1"/>
  <c r="L155" i="12"/>
  <c r="Q177" i="12"/>
  <c r="CX17" i="11"/>
  <c r="CX21" i="11" s="1"/>
  <c r="E140" i="12"/>
  <c r="I110" i="1"/>
  <c r="DA16" i="11"/>
  <c r="DA20" i="11" s="1"/>
  <c r="C140" i="10"/>
  <c r="L110" i="10"/>
  <c r="C15" i="10" s="1"/>
  <c r="F15" i="10" s="1"/>
  <c r="I15" i="10" s="1"/>
  <c r="D172" i="10"/>
  <c r="F172" i="10" s="1"/>
  <c r="H176" i="10"/>
  <c r="CU16" i="9"/>
  <c r="CU20" i="9" s="1"/>
  <c r="K38" i="10"/>
  <c r="H178" i="10"/>
  <c r="F93" i="10"/>
  <c r="H179" i="10"/>
  <c r="DA17" i="11"/>
  <c r="DA21" i="11" s="1"/>
  <c r="DA18" i="10"/>
  <c r="DA22" i="10" s="1"/>
  <c r="F112" i="10"/>
  <c r="F108" i="10"/>
  <c r="F110" i="10" s="1"/>
  <c r="C9" i="10" s="1"/>
  <c r="F9" i="10" s="1"/>
  <c r="I9" i="10" s="1"/>
  <c r="K40" i="10"/>
  <c r="CU17" i="9"/>
  <c r="CU21" i="9" s="1"/>
  <c r="F41" i="10"/>
  <c r="DA16" i="10"/>
  <c r="DA20" i="10" s="1"/>
  <c r="CW17" i="10"/>
  <c r="CW21" i="10" s="1"/>
  <c r="CV16" i="12"/>
  <c r="CV20" i="12" s="1"/>
  <c r="I157" i="9"/>
  <c r="C22" i="9" s="1"/>
  <c r="E22" i="9" s="1"/>
  <c r="H22" i="9" s="1"/>
  <c r="Q176" i="12"/>
  <c r="J141" i="12"/>
  <c r="D207" i="11"/>
  <c r="D208" i="11" s="1"/>
  <c r="J110" i="12"/>
  <c r="C13" i="12" s="1"/>
  <c r="F13" i="12" s="1"/>
  <c r="I13" i="12" s="1"/>
  <c r="CW18" i="12"/>
  <c r="CW22" i="12" s="1"/>
  <c r="CV18" i="12"/>
  <c r="CV22" i="12" s="1"/>
  <c r="DA18" i="12"/>
  <c r="DA22" i="12" s="1"/>
  <c r="CX16" i="12"/>
  <c r="CX20" i="12" s="1"/>
  <c r="CX18" i="12"/>
  <c r="CX22" i="12" s="1"/>
  <c r="CX18" i="11"/>
  <c r="CX22" i="11" s="1"/>
  <c r="CY17" i="11"/>
  <c r="CY21" i="11" s="1"/>
  <c r="CY18" i="11"/>
  <c r="CY22" i="11" s="1"/>
  <c r="CW17" i="9"/>
  <c r="CW21" i="9" s="1"/>
  <c r="E141" i="12"/>
  <c r="DE7" i="12"/>
  <c r="DJ14" i="12"/>
  <c r="DJ33" i="12"/>
  <c r="DJ13" i="12"/>
  <c r="DJ12" i="12"/>
  <c r="L140" i="12"/>
  <c r="Q178" i="12"/>
  <c r="DJ6" i="12"/>
  <c r="DI6" i="12"/>
  <c r="DI33" i="12"/>
  <c r="DI12" i="12"/>
  <c r="DI14" i="12"/>
  <c r="DI13" i="12"/>
  <c r="D182" i="12"/>
  <c r="D183" i="12" s="1"/>
  <c r="D184" i="12" s="1"/>
  <c r="D185" i="12" s="1"/>
  <c r="DE6" i="12"/>
  <c r="DL10" i="12"/>
  <c r="DL11" i="12"/>
  <c r="DL32" i="12"/>
  <c r="DL9" i="12"/>
  <c r="I179" i="12"/>
  <c r="DD6" i="12"/>
  <c r="D141" i="12"/>
  <c r="DD7" i="12"/>
  <c r="C141" i="12"/>
  <c r="DC7" i="12"/>
  <c r="L141" i="12"/>
  <c r="DL7" i="12"/>
  <c r="DG12" i="12"/>
  <c r="DG14" i="12"/>
  <c r="DG33" i="12"/>
  <c r="DG13" i="12"/>
  <c r="F141" i="12"/>
  <c r="DF7" i="12"/>
  <c r="Q179" i="12"/>
  <c r="G159" i="12"/>
  <c r="DG6" i="12"/>
  <c r="DH12" i="12"/>
  <c r="DH14" i="12"/>
  <c r="DH33" i="12"/>
  <c r="DH13" i="12"/>
  <c r="K141" i="12"/>
  <c r="DK7" i="12"/>
  <c r="DJ11" i="11"/>
  <c r="DJ18" i="11" s="1"/>
  <c r="DJ22" i="11" s="1"/>
  <c r="DJ32" i="11"/>
  <c r="DJ10" i="11"/>
  <c r="DJ17" i="11" s="1"/>
  <c r="DJ21" i="11" s="1"/>
  <c r="DJ9" i="11"/>
  <c r="DJ16" i="11" s="1"/>
  <c r="DJ20" i="11" s="1"/>
  <c r="C141" i="11"/>
  <c r="DC7" i="11"/>
  <c r="C156" i="11"/>
  <c r="DK10" i="11"/>
  <c r="DK9" i="11"/>
  <c r="DK11" i="11"/>
  <c r="DK32" i="11"/>
  <c r="DF9" i="11"/>
  <c r="DF10" i="11"/>
  <c r="DF32" i="11"/>
  <c r="DF11" i="11"/>
  <c r="K141" i="11"/>
  <c r="DK7" i="11"/>
  <c r="DH12" i="11"/>
  <c r="DH14" i="11"/>
  <c r="DH13" i="11"/>
  <c r="DH33" i="11"/>
  <c r="M179" i="11"/>
  <c r="DH6" i="11"/>
  <c r="C140" i="11"/>
  <c r="DC6" i="11"/>
  <c r="DI11" i="11"/>
  <c r="DI10" i="11"/>
  <c r="DI9" i="11"/>
  <c r="DI32" i="11"/>
  <c r="DE13" i="11"/>
  <c r="DE12" i="11"/>
  <c r="DE14" i="11"/>
  <c r="DE33" i="11"/>
  <c r="H159" i="11"/>
  <c r="DG12" i="11"/>
  <c r="DG16" i="11" s="1"/>
  <c r="DG20" i="11" s="1"/>
  <c r="DG14" i="11"/>
  <c r="DG18" i="11" s="1"/>
  <c r="DG22" i="11" s="1"/>
  <c r="DG33" i="11"/>
  <c r="DG13" i="11"/>
  <c r="DG17" i="11" s="1"/>
  <c r="DG21" i="11" s="1"/>
  <c r="DF13" i="11"/>
  <c r="DF14" i="11"/>
  <c r="DF33" i="11"/>
  <c r="DF12" i="11"/>
  <c r="L141" i="11"/>
  <c r="DL7" i="11"/>
  <c r="DI33" i="11"/>
  <c r="DI13" i="11"/>
  <c r="DI12" i="11"/>
  <c r="DI14" i="11"/>
  <c r="Q177" i="11"/>
  <c r="DL6" i="11"/>
  <c r="DD9" i="10"/>
  <c r="DD10" i="10"/>
  <c r="DD32" i="10"/>
  <c r="DD11" i="10"/>
  <c r="K141" i="10"/>
  <c r="DK7" i="10"/>
  <c r="I141" i="10"/>
  <c r="DI7" i="10"/>
  <c r="J178" i="10"/>
  <c r="DE6" i="10"/>
  <c r="D192" i="10"/>
  <c r="D193" i="10" s="1"/>
  <c r="D194" i="10" s="1"/>
  <c r="D195" i="10" s="1"/>
  <c r="DG6" i="10"/>
  <c r="E141" i="10"/>
  <c r="DE7" i="10"/>
  <c r="DL9" i="10"/>
  <c r="DL11" i="10"/>
  <c r="DL10" i="10"/>
  <c r="DL32" i="10"/>
  <c r="DF13" i="10"/>
  <c r="DF17" i="10" s="1"/>
  <c r="DF21" i="10" s="1"/>
  <c r="DF33" i="10"/>
  <c r="DF14" i="10"/>
  <c r="DF18" i="10" s="1"/>
  <c r="DF22" i="10" s="1"/>
  <c r="DF12" i="10"/>
  <c r="DF16" i="10" s="1"/>
  <c r="DF20" i="10" s="1"/>
  <c r="DC32" i="10"/>
  <c r="DC10" i="10"/>
  <c r="DC11" i="10"/>
  <c r="DC9" i="10"/>
  <c r="C156" i="10"/>
  <c r="DC7" i="10"/>
  <c r="D212" i="10"/>
  <c r="D213" i="10" s="1"/>
  <c r="D214" i="10" s="1"/>
  <c r="D215" i="10" s="1"/>
  <c r="DK6" i="10"/>
  <c r="DG33" i="10"/>
  <c r="DG12" i="10"/>
  <c r="DG14" i="10"/>
  <c r="DG13" i="10"/>
  <c r="DH12" i="10"/>
  <c r="DH33" i="10"/>
  <c r="DH13" i="10"/>
  <c r="DH14" i="10"/>
  <c r="DI33" i="9"/>
  <c r="DI14" i="9"/>
  <c r="DI12" i="9"/>
  <c r="DI16" i="9" s="1"/>
  <c r="DI20" i="9" s="1"/>
  <c r="DI13" i="9"/>
  <c r="DI17" i="9" s="1"/>
  <c r="DI21" i="9" s="1"/>
  <c r="DJ16" i="9"/>
  <c r="DJ20" i="9" s="1"/>
  <c r="P174" i="9"/>
  <c r="DK6" i="9"/>
  <c r="C141" i="9"/>
  <c r="DC7" i="9"/>
  <c r="DG12" i="9"/>
  <c r="DG16" i="9" s="1"/>
  <c r="DG20" i="9" s="1"/>
  <c r="DG14" i="9"/>
  <c r="DG18" i="9" s="1"/>
  <c r="DG22" i="9" s="1"/>
  <c r="DG33" i="9"/>
  <c r="DG13" i="9"/>
  <c r="DG17" i="9" s="1"/>
  <c r="DG21" i="9" s="1"/>
  <c r="DH12" i="9"/>
  <c r="DH14" i="9"/>
  <c r="DH13" i="9"/>
  <c r="DH33" i="9"/>
  <c r="DI18" i="9"/>
  <c r="DI22" i="9" s="1"/>
  <c r="H159" i="9"/>
  <c r="DH6" i="9"/>
  <c r="DJ17" i="9"/>
  <c r="DJ21" i="9" s="1"/>
  <c r="DD14" i="9"/>
  <c r="DD12" i="9"/>
  <c r="DD33" i="9"/>
  <c r="DD13" i="9"/>
  <c r="DL14" i="9"/>
  <c r="DL12" i="9"/>
  <c r="DL33" i="9"/>
  <c r="DL13" i="9"/>
  <c r="E141" i="9"/>
  <c r="DE7" i="9"/>
  <c r="DJ18" i="9"/>
  <c r="DJ22" i="9" s="1"/>
  <c r="D94" i="12"/>
  <c r="CT7" i="12"/>
  <c r="CX17" i="12"/>
  <c r="CX21" i="12" s="1"/>
  <c r="DA17" i="12"/>
  <c r="DA21" i="12" s="1"/>
  <c r="CY11" i="12"/>
  <c r="CY9" i="12"/>
  <c r="CY32" i="12"/>
  <c r="CY10" i="12"/>
  <c r="C109" i="12"/>
  <c r="C110" i="12" s="1"/>
  <c r="C6" i="12" s="1"/>
  <c r="F6" i="12" s="1"/>
  <c r="I6" i="12" s="1"/>
  <c r="CS7" i="12"/>
  <c r="J39" i="12"/>
  <c r="CU6" i="12"/>
  <c r="CZ12" i="12"/>
  <c r="CZ16" i="12" s="1"/>
  <c r="CZ20" i="12" s="1"/>
  <c r="CZ14" i="12"/>
  <c r="CZ18" i="12" s="1"/>
  <c r="CZ22" i="12" s="1"/>
  <c r="CZ33" i="12"/>
  <c r="CZ13" i="12"/>
  <c r="CZ17" i="12" s="1"/>
  <c r="CZ21" i="12" s="1"/>
  <c r="DA16" i="12"/>
  <c r="DA20" i="12" s="1"/>
  <c r="D112" i="12"/>
  <c r="CY13" i="12"/>
  <c r="CY12" i="12"/>
  <c r="CY33" i="12"/>
  <c r="CY14" i="12"/>
  <c r="CW16" i="12"/>
  <c r="CW20" i="12" s="1"/>
  <c r="CW17" i="12"/>
  <c r="CW21" i="12" s="1"/>
  <c r="L109" i="12"/>
  <c r="L110" i="12" s="1"/>
  <c r="C15" i="12" s="1"/>
  <c r="D15" i="12" s="1"/>
  <c r="G15" i="12" s="1"/>
  <c r="DB7" i="12"/>
  <c r="CV17" i="12"/>
  <c r="CV21" i="12" s="1"/>
  <c r="CU14" i="11"/>
  <c r="CU33" i="11"/>
  <c r="CU13" i="11"/>
  <c r="CU12" i="11"/>
  <c r="DA18" i="11"/>
  <c r="DA22" i="11" s="1"/>
  <c r="CT16" i="11"/>
  <c r="CT20" i="11" s="1"/>
  <c r="DB17" i="11"/>
  <c r="DB21" i="11" s="1"/>
  <c r="CS16" i="11"/>
  <c r="CS20" i="11" s="1"/>
  <c r="CW6" i="11"/>
  <c r="CU10" i="11"/>
  <c r="CU9" i="11"/>
  <c r="CU32" i="11"/>
  <c r="CU11" i="11"/>
  <c r="CV10" i="11"/>
  <c r="CV17" i="11" s="1"/>
  <c r="CV21" i="11" s="1"/>
  <c r="CV11" i="11"/>
  <c r="CV18" i="11" s="1"/>
  <c r="CV22" i="11" s="1"/>
  <c r="CV9" i="11"/>
  <c r="CV16" i="11" s="1"/>
  <c r="CV20" i="11" s="1"/>
  <c r="CV32" i="11"/>
  <c r="DB16" i="11"/>
  <c r="DB20" i="11" s="1"/>
  <c r="CS17" i="11"/>
  <c r="CS21" i="11" s="1"/>
  <c r="J109" i="11"/>
  <c r="J110" i="11" s="1"/>
  <c r="C13" i="11" s="1"/>
  <c r="CZ7" i="11"/>
  <c r="CT17" i="11"/>
  <c r="CT21" i="11" s="1"/>
  <c r="CT18" i="11"/>
  <c r="CT22" i="11" s="1"/>
  <c r="DB18" i="11"/>
  <c r="DB22" i="11" s="1"/>
  <c r="CS18" i="11"/>
  <c r="CS22" i="11" s="1"/>
  <c r="CZ12" i="10"/>
  <c r="CZ16" i="10" s="1"/>
  <c r="CZ20" i="10" s="1"/>
  <c r="CZ33" i="10"/>
  <c r="CZ14" i="10"/>
  <c r="CZ18" i="10" s="1"/>
  <c r="CZ22" i="10" s="1"/>
  <c r="CZ13" i="10"/>
  <c r="CZ17" i="10" s="1"/>
  <c r="CZ21" i="10" s="1"/>
  <c r="DA17" i="10"/>
  <c r="DA21" i="10" s="1"/>
  <c r="E94" i="10"/>
  <c r="CU7" i="10"/>
  <c r="CW18" i="10"/>
  <c r="CW22" i="10" s="1"/>
  <c r="DB14" i="10"/>
  <c r="DB18" i="10" s="1"/>
  <c r="DB22" i="10" s="1"/>
  <c r="DB33" i="10"/>
  <c r="DB12" i="10"/>
  <c r="DB16" i="10" s="1"/>
  <c r="DB20" i="10" s="1"/>
  <c r="DB13" i="10"/>
  <c r="DB17" i="10" s="1"/>
  <c r="DB21" i="10" s="1"/>
  <c r="CS33" i="10"/>
  <c r="CS12" i="10"/>
  <c r="CS16" i="10" s="1"/>
  <c r="CS20" i="10" s="1"/>
  <c r="CS14" i="10"/>
  <c r="CS18" i="10" s="1"/>
  <c r="CS22" i="10" s="1"/>
  <c r="CS13" i="10"/>
  <c r="CS17" i="10" s="1"/>
  <c r="CS21" i="10" s="1"/>
  <c r="CX11" i="10"/>
  <c r="CX18" i="10" s="1"/>
  <c r="CX22" i="10" s="1"/>
  <c r="CX10" i="10"/>
  <c r="CX17" i="10" s="1"/>
  <c r="CX21" i="10" s="1"/>
  <c r="CX9" i="10"/>
  <c r="CX16" i="10" s="1"/>
  <c r="CX20" i="10" s="1"/>
  <c r="CX32" i="10"/>
  <c r="CV14" i="10"/>
  <c r="CV13" i="10"/>
  <c r="CV33" i="10"/>
  <c r="CV12" i="10"/>
  <c r="CW16" i="10"/>
  <c r="CW20" i="10" s="1"/>
  <c r="CV9" i="10"/>
  <c r="CV32" i="10"/>
  <c r="CV10" i="10"/>
  <c r="CV11" i="10"/>
  <c r="CY12" i="10"/>
  <c r="CY16" i="10" s="1"/>
  <c r="CY20" i="10" s="1"/>
  <c r="CY33" i="10"/>
  <c r="CY14" i="10"/>
  <c r="CY18" i="10" s="1"/>
  <c r="CY22" i="10" s="1"/>
  <c r="CY13" i="10"/>
  <c r="CY17" i="10" s="1"/>
  <c r="CY21" i="10" s="1"/>
  <c r="CT14" i="10"/>
  <c r="CT18" i="10" s="1"/>
  <c r="CT22" i="10" s="1"/>
  <c r="CT33" i="10"/>
  <c r="CT13" i="10"/>
  <c r="CT17" i="10" s="1"/>
  <c r="CT21" i="10" s="1"/>
  <c r="CT12" i="10"/>
  <c r="CT16" i="10" s="1"/>
  <c r="CT20" i="10" s="1"/>
  <c r="J112" i="9"/>
  <c r="CZ6" i="9"/>
  <c r="CT11" i="9"/>
  <c r="CT18" i="9" s="1"/>
  <c r="CT22" i="9" s="1"/>
  <c r="CT9" i="9"/>
  <c r="CT16" i="9" s="1"/>
  <c r="CT20" i="9" s="1"/>
  <c r="CT10" i="9"/>
  <c r="CT17" i="9" s="1"/>
  <c r="CT21" i="9" s="1"/>
  <c r="CT32" i="9"/>
  <c r="CY18" i="9"/>
  <c r="CY22" i="9" s="1"/>
  <c r="CV10" i="9"/>
  <c r="CV17" i="9" s="1"/>
  <c r="CV21" i="9" s="1"/>
  <c r="CV9" i="9"/>
  <c r="CV16" i="9" s="1"/>
  <c r="CV20" i="9" s="1"/>
  <c r="CV32" i="9"/>
  <c r="CV11" i="9"/>
  <c r="CV18" i="9" s="1"/>
  <c r="CV22" i="9" s="1"/>
  <c r="H39" i="9"/>
  <c r="CS6" i="9"/>
  <c r="CU18" i="9"/>
  <c r="CU22" i="9" s="1"/>
  <c r="CY16" i="9"/>
  <c r="CY20" i="9" s="1"/>
  <c r="Q36" i="9"/>
  <c r="DB6" i="9"/>
  <c r="H109" i="9"/>
  <c r="H110" i="9" s="1"/>
  <c r="C11" i="9" s="1"/>
  <c r="CX7" i="9"/>
  <c r="C94" i="9"/>
  <c r="CS7" i="9"/>
  <c r="CZ12" i="9"/>
  <c r="CZ14" i="9"/>
  <c r="CZ33" i="9"/>
  <c r="CZ13" i="9"/>
  <c r="K109" i="9"/>
  <c r="K110" i="9" s="1"/>
  <c r="C14" i="9" s="1"/>
  <c r="DA7" i="9"/>
  <c r="DB9" i="1"/>
  <c r="DB16" i="1" s="1"/>
  <c r="DB20" i="1" s="1"/>
  <c r="DB10" i="1"/>
  <c r="DB17" i="1" s="1"/>
  <c r="DB21" i="1" s="1"/>
  <c r="DB11" i="1"/>
  <c r="DB18" i="1" s="1"/>
  <c r="DB22" i="1" s="1"/>
  <c r="CW10" i="1"/>
  <c r="CW17" i="1" s="1"/>
  <c r="CW21" i="1" s="1"/>
  <c r="CW9" i="1"/>
  <c r="CW16" i="1" s="1"/>
  <c r="CW20" i="1" s="1"/>
  <c r="CW11" i="1"/>
  <c r="CW18" i="1" s="1"/>
  <c r="CW22" i="1" s="1"/>
  <c r="CX11" i="1"/>
  <c r="CX9" i="1"/>
  <c r="CX10" i="1"/>
  <c r="DB32" i="1"/>
  <c r="CT9" i="1"/>
  <c r="CT10" i="1"/>
  <c r="CT11" i="1"/>
  <c r="CX12" i="1"/>
  <c r="CX13" i="1"/>
  <c r="CX14" i="1"/>
  <c r="CU9" i="1"/>
  <c r="CU16" i="1" s="1"/>
  <c r="CU20" i="1" s="1"/>
  <c r="CU10" i="1"/>
  <c r="CU17" i="1" s="1"/>
  <c r="CU21" i="1" s="1"/>
  <c r="CU11" i="1"/>
  <c r="CU18" i="1" s="1"/>
  <c r="CU22" i="1" s="1"/>
  <c r="CS11" i="1"/>
  <c r="CS18" i="1" s="1"/>
  <c r="CS22" i="1" s="1"/>
  <c r="CS10" i="1"/>
  <c r="CS17" i="1" s="1"/>
  <c r="CS21" i="1" s="1"/>
  <c r="CS9" i="1"/>
  <c r="CS16" i="1" s="1"/>
  <c r="CS20" i="1" s="1"/>
  <c r="CY10" i="1"/>
  <c r="CY17" i="1" s="1"/>
  <c r="CY21" i="1" s="1"/>
  <c r="CY11" i="1"/>
  <c r="CY18" i="1" s="1"/>
  <c r="CY22" i="1" s="1"/>
  <c r="CY9" i="1"/>
  <c r="CY16" i="1" s="1"/>
  <c r="CY20" i="1" s="1"/>
  <c r="CS32" i="1"/>
  <c r="CV9" i="1"/>
  <c r="CV16" i="1" s="1"/>
  <c r="CV20" i="1" s="1"/>
  <c r="CV10" i="1"/>
  <c r="CV17" i="1" s="1"/>
  <c r="CV21" i="1" s="1"/>
  <c r="CV11" i="1"/>
  <c r="CV18" i="1" s="1"/>
  <c r="CV22" i="1" s="1"/>
  <c r="CZ9" i="1"/>
  <c r="CZ16" i="1" s="1"/>
  <c r="CZ20" i="1" s="1"/>
  <c r="CZ10" i="1"/>
  <c r="CZ17" i="1" s="1"/>
  <c r="CZ21" i="1" s="1"/>
  <c r="CZ11" i="1"/>
  <c r="CZ18" i="1" s="1"/>
  <c r="CZ22" i="1" s="1"/>
  <c r="DA9" i="1"/>
  <c r="DA16" i="1" s="1"/>
  <c r="DA20" i="1" s="1"/>
  <c r="DA10" i="1"/>
  <c r="DA17" i="1" s="1"/>
  <c r="DA21" i="1" s="1"/>
  <c r="DA11" i="1"/>
  <c r="DA18" i="1" s="1"/>
  <c r="DA22" i="1" s="1"/>
  <c r="CV32" i="1"/>
  <c r="CT12" i="1"/>
  <c r="CT13" i="1"/>
  <c r="CT14" i="1"/>
  <c r="DD13" i="1"/>
  <c r="DD14" i="1"/>
  <c r="DD12" i="1"/>
  <c r="DJ9" i="1"/>
  <c r="DJ16" i="1" s="1"/>
  <c r="DJ20" i="1" s="1"/>
  <c r="DJ10" i="1"/>
  <c r="DJ17" i="1" s="1"/>
  <c r="DJ21" i="1" s="1"/>
  <c r="DJ11" i="1"/>
  <c r="DJ18" i="1" s="1"/>
  <c r="DJ22" i="1" s="1"/>
  <c r="DC13" i="1"/>
  <c r="DC14" i="1"/>
  <c r="DC12" i="1"/>
  <c r="DL13" i="1"/>
  <c r="DL14" i="1"/>
  <c r="DL12" i="1"/>
  <c r="DH10" i="1"/>
  <c r="DH17" i="1" s="1"/>
  <c r="DH21" i="1" s="1"/>
  <c r="DH11" i="1"/>
  <c r="DH18" i="1" s="1"/>
  <c r="DH22" i="1" s="1"/>
  <c r="DH9" i="1"/>
  <c r="DH16" i="1" s="1"/>
  <c r="DH20" i="1" s="1"/>
  <c r="DJ32" i="1"/>
  <c r="DE6" i="1"/>
  <c r="DK13" i="1"/>
  <c r="DK12" i="1"/>
  <c r="DK14" i="1"/>
  <c r="DH32" i="1"/>
  <c r="DE13" i="1"/>
  <c r="DE14" i="1"/>
  <c r="DE12" i="1"/>
  <c r="DF11" i="1"/>
  <c r="DF18" i="1" s="1"/>
  <c r="DF22" i="1" s="1"/>
  <c r="DF9" i="1"/>
  <c r="DF16" i="1" s="1"/>
  <c r="DF20" i="1" s="1"/>
  <c r="DF10" i="1"/>
  <c r="DF17" i="1" s="1"/>
  <c r="DF21" i="1" s="1"/>
  <c r="DK9" i="1"/>
  <c r="DK10" i="1"/>
  <c r="DK11" i="1"/>
  <c r="DF32" i="1"/>
  <c r="DG10" i="1"/>
  <c r="DG17" i="1" s="1"/>
  <c r="DG21" i="1" s="1"/>
  <c r="DG11" i="1"/>
  <c r="DG18" i="1" s="1"/>
  <c r="DG22" i="1" s="1"/>
  <c r="DG9" i="1"/>
  <c r="DG16" i="1" s="1"/>
  <c r="DG20" i="1" s="1"/>
  <c r="DK32" i="1"/>
  <c r="DI10" i="1"/>
  <c r="DI17" i="1" s="1"/>
  <c r="DI21" i="1" s="1"/>
  <c r="DI9" i="1"/>
  <c r="DI16" i="1" s="1"/>
  <c r="DI20" i="1" s="1"/>
  <c r="DI11" i="1"/>
  <c r="DI18" i="1" s="1"/>
  <c r="DI22" i="1" s="1"/>
  <c r="DG32" i="1"/>
  <c r="DC9" i="1"/>
  <c r="DC10" i="1"/>
  <c r="DC11" i="1"/>
  <c r="DL11" i="1"/>
  <c r="DL9" i="1"/>
  <c r="DL10" i="1"/>
  <c r="C110" i="1"/>
  <c r="F157" i="1"/>
  <c r="C19" i="1" s="1"/>
  <c r="D19" i="1" s="1"/>
  <c r="G19" i="1" s="1"/>
  <c r="G110" i="1"/>
  <c r="CW33" i="1"/>
  <c r="L110" i="1"/>
  <c r="DB33" i="1"/>
  <c r="CU33" i="1"/>
  <c r="G157" i="1"/>
  <c r="C20" i="1" s="1"/>
  <c r="D20" i="1" s="1"/>
  <c r="G20" i="1" s="1"/>
  <c r="I179" i="1"/>
  <c r="C141" i="1"/>
  <c r="DC33" i="1"/>
  <c r="K156" i="1"/>
  <c r="K157" i="1" s="1"/>
  <c r="C24" i="1" s="1"/>
  <c r="DK33" i="1"/>
  <c r="L141" i="1"/>
  <c r="DL33" i="1"/>
  <c r="J110" i="1"/>
  <c r="F110" i="1"/>
  <c r="DP15" i="1"/>
  <c r="DP16" i="1" s="1"/>
  <c r="D141" i="1"/>
  <c r="DD33" i="1"/>
  <c r="K159" i="12"/>
  <c r="C108" i="9"/>
  <c r="C93" i="9"/>
  <c r="H37" i="9"/>
  <c r="D37" i="10"/>
  <c r="D38" i="10" s="1"/>
  <c r="J110" i="10"/>
  <c r="C13" i="10" s="1"/>
  <c r="E13" i="10" s="1"/>
  <c r="H13" i="10" s="1"/>
  <c r="L108" i="9"/>
  <c r="L110" i="9" s="1"/>
  <c r="C15" i="9" s="1"/>
  <c r="O177" i="12"/>
  <c r="Q38" i="9"/>
  <c r="D207" i="12"/>
  <c r="D208" i="12" s="1"/>
  <c r="L112" i="9"/>
  <c r="Q33" i="9"/>
  <c r="L93" i="9"/>
  <c r="F95" i="11"/>
  <c r="D140" i="1"/>
  <c r="I178" i="1"/>
  <c r="K140" i="10"/>
  <c r="J155" i="12"/>
  <c r="O178" i="12"/>
  <c r="N180" i="12"/>
  <c r="I180" i="12"/>
  <c r="C112" i="12"/>
  <c r="C94" i="12"/>
  <c r="I180" i="1"/>
  <c r="P178" i="10"/>
  <c r="J159" i="12"/>
  <c r="G155" i="10"/>
  <c r="G157" i="10" s="1"/>
  <c r="C20" i="10" s="1"/>
  <c r="D217" i="11"/>
  <c r="D218" i="11" s="1"/>
  <c r="D219" i="11" s="1"/>
  <c r="E159" i="12"/>
  <c r="L112" i="12"/>
  <c r="L94" i="12"/>
  <c r="K110" i="1"/>
  <c r="D172" i="11"/>
  <c r="D173" i="11" s="1"/>
  <c r="L155" i="11"/>
  <c r="E156" i="12"/>
  <c r="P179" i="10"/>
  <c r="P174" i="10"/>
  <c r="Q176" i="11"/>
  <c r="Q179" i="11"/>
  <c r="D110" i="1"/>
  <c r="H112" i="9"/>
  <c r="D198" i="1"/>
  <c r="D199" i="1" s="1"/>
  <c r="D200" i="1" s="1"/>
  <c r="K159" i="1"/>
  <c r="K141" i="1"/>
  <c r="J156" i="12"/>
  <c r="I177" i="12"/>
  <c r="L179" i="12"/>
  <c r="I155" i="12"/>
  <c r="I157" i="12" s="1"/>
  <c r="C22" i="12" s="1"/>
  <c r="F22" i="12" s="1"/>
  <c r="I22" i="12" s="1"/>
  <c r="K156" i="12"/>
  <c r="K157" i="12" s="1"/>
  <c r="C24" i="12" s="1"/>
  <c r="E24" i="12" s="1"/>
  <c r="H24" i="12" s="1"/>
  <c r="D202" i="12"/>
  <c r="F202" i="12" s="1"/>
  <c r="D140" i="12"/>
  <c r="I178" i="12"/>
  <c r="I140" i="12"/>
  <c r="D177" i="12"/>
  <c r="D178" i="12" s="1"/>
  <c r="D179" i="12" s="1"/>
  <c r="I159" i="12"/>
  <c r="D155" i="12"/>
  <c r="E155" i="12"/>
  <c r="J140" i="12"/>
  <c r="N180" i="11"/>
  <c r="Q178" i="11"/>
  <c r="K179" i="11"/>
  <c r="J155" i="11"/>
  <c r="J157" i="11" s="1"/>
  <c r="C23" i="11" s="1"/>
  <c r="F23" i="11" s="1"/>
  <c r="I23" i="11" s="1"/>
  <c r="K155" i="11"/>
  <c r="H179" i="11"/>
  <c r="C155" i="10"/>
  <c r="L179" i="10"/>
  <c r="E155" i="10"/>
  <c r="I178" i="10"/>
  <c r="K155" i="10"/>
  <c r="P179" i="9"/>
  <c r="P178" i="9"/>
  <c r="H140" i="9"/>
  <c r="H155" i="9"/>
  <c r="H157" i="9" s="1"/>
  <c r="C21" i="9" s="1"/>
  <c r="E21" i="9" s="1"/>
  <c r="H21" i="9" s="1"/>
  <c r="C156" i="9"/>
  <c r="K155" i="9"/>
  <c r="K157" i="9" s="1"/>
  <c r="C24" i="9" s="1"/>
  <c r="K159" i="9"/>
  <c r="K140" i="9"/>
  <c r="P177" i="9"/>
  <c r="E93" i="12"/>
  <c r="F46" i="12"/>
  <c r="N39" i="12"/>
  <c r="J40" i="11"/>
  <c r="K40" i="11"/>
  <c r="D51" i="11"/>
  <c r="D52" i="11" s="1"/>
  <c r="D53" i="11" s="1"/>
  <c r="D54" i="11" s="1"/>
  <c r="D56" i="10"/>
  <c r="D57" i="10" s="1"/>
  <c r="D58" i="10" s="1"/>
  <c r="D46" i="10"/>
  <c r="D47" i="10" s="1"/>
  <c r="D48" i="10" s="1"/>
  <c r="H94" i="9"/>
  <c r="I39" i="9"/>
  <c r="Q37" i="9"/>
  <c r="H38" i="9"/>
  <c r="K40" i="9"/>
  <c r="O35" i="9"/>
  <c r="E140" i="1"/>
  <c r="D155" i="1"/>
  <c r="C159" i="1"/>
  <c r="I47" i="1"/>
  <c r="AA18" i="1" s="1"/>
  <c r="H54" i="1"/>
  <c r="AA15" i="1" s="1"/>
  <c r="H50" i="1"/>
  <c r="AA11" i="1" s="1"/>
  <c r="H47" i="1"/>
  <c r="AA8" i="1" s="1"/>
  <c r="I46" i="1"/>
  <c r="AA17" i="1" s="1"/>
  <c r="I45" i="1"/>
  <c r="AA16" i="1" s="1"/>
  <c r="H46" i="1"/>
  <c r="AA7" i="1" s="1"/>
  <c r="H52" i="1"/>
  <c r="AA13" i="1" s="1"/>
  <c r="I54" i="1"/>
  <c r="AA25" i="1" s="1"/>
  <c r="H51" i="1"/>
  <c r="AA12" i="1" s="1"/>
  <c r="I53" i="1"/>
  <c r="AA24" i="1" s="1"/>
  <c r="H49" i="1"/>
  <c r="AA10" i="1" s="1"/>
  <c r="I50" i="1"/>
  <c r="AA21" i="1" s="1"/>
  <c r="H53" i="1"/>
  <c r="AA14" i="1" s="1"/>
  <c r="I49" i="1"/>
  <c r="AA20" i="1" s="1"/>
  <c r="I48" i="1"/>
  <c r="AA19" i="1" s="1"/>
  <c r="I51" i="1"/>
  <c r="AA22" i="1" s="1"/>
  <c r="I52" i="1"/>
  <c r="AA23" i="1" s="1"/>
  <c r="H48" i="1"/>
  <c r="AA9" i="1" s="1"/>
  <c r="I45" i="10"/>
  <c r="AA16" i="10" s="1"/>
  <c r="I47" i="10"/>
  <c r="AA18" i="10" s="1"/>
  <c r="H52" i="10"/>
  <c r="AA13" i="10" s="1"/>
  <c r="H46" i="10"/>
  <c r="AA7" i="10" s="1"/>
  <c r="H51" i="10"/>
  <c r="AA12" i="10" s="1"/>
  <c r="H53" i="10"/>
  <c r="AA14" i="10" s="1"/>
  <c r="I53" i="10"/>
  <c r="AA24" i="10" s="1"/>
  <c r="I46" i="10"/>
  <c r="AA17" i="10" s="1"/>
  <c r="I51" i="10"/>
  <c r="AA22" i="10" s="1"/>
  <c r="H49" i="10"/>
  <c r="AA10" i="10" s="1"/>
  <c r="H45" i="10"/>
  <c r="AA6" i="10" s="1"/>
  <c r="H50" i="10"/>
  <c r="AA11" i="10" s="1"/>
  <c r="I50" i="10"/>
  <c r="AA21" i="10" s="1"/>
  <c r="I48" i="10"/>
  <c r="AA19" i="10" s="1"/>
  <c r="H48" i="10"/>
  <c r="AA9" i="10" s="1"/>
  <c r="H47" i="10"/>
  <c r="AA8" i="10" s="1"/>
  <c r="I49" i="10"/>
  <c r="AA20" i="10" s="1"/>
  <c r="H54" i="10"/>
  <c r="AA15" i="10" s="1"/>
  <c r="I54" i="10"/>
  <c r="AA25" i="10" s="1"/>
  <c r="M40" i="10"/>
  <c r="K112" i="9"/>
  <c r="K94" i="9"/>
  <c r="E159" i="1"/>
  <c r="E155" i="1"/>
  <c r="E157" i="1" s="1"/>
  <c r="C18" i="1" s="1"/>
  <c r="D218" i="1"/>
  <c r="D219" i="1" s="1"/>
  <c r="D220" i="1" s="1"/>
  <c r="J179" i="1"/>
  <c r="D93" i="9"/>
  <c r="D108" i="9"/>
  <c r="D110" i="9" s="1"/>
  <c r="C7" i="9" s="1"/>
  <c r="D112" i="9"/>
  <c r="I38" i="9"/>
  <c r="E109" i="10"/>
  <c r="E110" i="10" s="1"/>
  <c r="C8" i="10" s="1"/>
  <c r="G155" i="12"/>
  <c r="G157" i="12" s="1"/>
  <c r="C20" i="12" s="1"/>
  <c r="I112" i="12"/>
  <c r="I93" i="12"/>
  <c r="M36" i="8"/>
  <c r="K133" i="2" s="1"/>
  <c r="I108" i="12"/>
  <c r="I110" i="12" s="1"/>
  <c r="C12" i="12" s="1"/>
  <c r="D12" i="12" s="1"/>
  <c r="G12" i="12" s="1"/>
  <c r="G140" i="12"/>
  <c r="N40" i="12"/>
  <c r="L140" i="2"/>
  <c r="D61" i="12"/>
  <c r="D62" i="12" s="1"/>
  <c r="D63" i="12" s="1"/>
  <c r="D64" i="12" s="1"/>
  <c r="L174" i="12"/>
  <c r="D192" i="12"/>
  <c r="F192" i="12" s="1"/>
  <c r="L36" i="8"/>
  <c r="J133" i="2" s="1"/>
  <c r="L156" i="12"/>
  <c r="L159" i="12"/>
  <c r="I140" i="2"/>
  <c r="J112" i="11"/>
  <c r="F93" i="11"/>
  <c r="F112" i="11"/>
  <c r="J140" i="11"/>
  <c r="F108" i="11"/>
  <c r="F110" i="11" s="1"/>
  <c r="C9" i="11" s="1"/>
  <c r="E9" i="11" s="1"/>
  <c r="H9" i="11" s="1"/>
  <c r="K38" i="11"/>
  <c r="J94" i="11"/>
  <c r="J159" i="11"/>
  <c r="O178" i="11"/>
  <c r="K156" i="11"/>
  <c r="D46" i="11"/>
  <c r="D47" i="11" s="1"/>
  <c r="D48" i="11" s="1"/>
  <c r="D49" i="11" s="1"/>
  <c r="O177" i="11"/>
  <c r="I110" i="2"/>
  <c r="P177" i="11"/>
  <c r="D131" i="11"/>
  <c r="DD7" i="11" s="1"/>
  <c r="J36" i="7"/>
  <c r="H103" i="2" s="1"/>
  <c r="C159" i="11"/>
  <c r="E36" i="7"/>
  <c r="C103" i="2" s="1"/>
  <c r="D217" i="10"/>
  <c r="D218" i="10" s="1"/>
  <c r="D219" i="10" s="1"/>
  <c r="D220" i="10" s="1"/>
  <c r="G80" i="2"/>
  <c r="E112" i="10"/>
  <c r="L140" i="10"/>
  <c r="Q176" i="10"/>
  <c r="E36" i="6"/>
  <c r="C73" i="2" s="1"/>
  <c r="L155" i="10"/>
  <c r="D140" i="10"/>
  <c r="Q177" i="10"/>
  <c r="D155" i="10"/>
  <c r="Q179" i="10"/>
  <c r="Q178" i="10"/>
  <c r="I179" i="10"/>
  <c r="C95" i="10"/>
  <c r="H108" i="10"/>
  <c r="H110" i="10" s="1"/>
  <c r="C11" i="10" s="1"/>
  <c r="H112" i="10"/>
  <c r="F72" i="2"/>
  <c r="M33" i="10"/>
  <c r="K159" i="10"/>
  <c r="K156" i="10"/>
  <c r="M38" i="10"/>
  <c r="H93" i="10"/>
  <c r="O36" i="9"/>
  <c r="J93" i="9"/>
  <c r="G36" i="5"/>
  <c r="E43" i="2" s="1"/>
  <c r="E156" i="9"/>
  <c r="J108" i="9"/>
  <c r="J110" i="9" s="1"/>
  <c r="C13" i="9" s="1"/>
  <c r="D13" i="9" s="1"/>
  <c r="G13" i="9" s="1"/>
  <c r="D197" i="9"/>
  <c r="D198" i="9" s="1"/>
  <c r="D199" i="9" s="1"/>
  <c r="D200" i="9" s="1"/>
  <c r="I50" i="2"/>
  <c r="C109" i="9"/>
  <c r="D184" i="1"/>
  <c r="D185" i="1" s="1"/>
  <c r="I159" i="10"/>
  <c r="H140" i="11"/>
  <c r="H155" i="11"/>
  <c r="H157" i="11" s="1"/>
  <c r="C21" i="11" s="1"/>
  <c r="F21" i="11" s="1"/>
  <c r="I21" i="11" s="1"/>
  <c r="K140" i="11"/>
  <c r="D156" i="12"/>
  <c r="F56" i="12"/>
  <c r="K177" i="11"/>
  <c r="J38" i="12"/>
  <c r="F177" i="1"/>
  <c r="F112" i="9"/>
  <c r="F155" i="11"/>
  <c r="F157" i="11" s="1"/>
  <c r="C19" i="11" s="1"/>
  <c r="E108" i="12"/>
  <c r="E110" i="12" s="1"/>
  <c r="C8" i="12" s="1"/>
  <c r="J40" i="12"/>
  <c r="F110" i="2"/>
  <c r="C140" i="2"/>
  <c r="M36" i="7"/>
  <c r="K103" i="2" s="1"/>
  <c r="F140" i="2"/>
  <c r="C112" i="9"/>
  <c r="F159" i="11"/>
  <c r="F140" i="11"/>
  <c r="F156" i="12"/>
  <c r="F157" i="12" s="1"/>
  <c r="C19" i="12" s="1"/>
  <c r="E19" i="12" s="1"/>
  <c r="H19" i="12" s="1"/>
  <c r="E112" i="12"/>
  <c r="J35" i="12"/>
  <c r="D212" i="11"/>
  <c r="D213" i="11" s="1"/>
  <c r="F182" i="1"/>
  <c r="J38" i="11"/>
  <c r="J37" i="12"/>
  <c r="H36" i="8"/>
  <c r="F133" i="2" s="1"/>
  <c r="P178" i="11"/>
  <c r="D187" i="11"/>
  <c r="F187" i="11" s="1"/>
  <c r="D159" i="12"/>
  <c r="C156" i="1"/>
  <c r="C157" i="1" s="1"/>
  <c r="C16" i="1" s="1"/>
  <c r="D16" i="1" s="1"/>
  <c r="G16" i="1" s="1"/>
  <c r="K159" i="11"/>
  <c r="P179" i="11"/>
  <c r="P174" i="11"/>
  <c r="E108" i="11"/>
  <c r="E110" i="11" s="1"/>
  <c r="C8" i="11" s="1"/>
  <c r="C110" i="2"/>
  <c r="N36" i="8"/>
  <c r="L39" i="11"/>
  <c r="J131" i="10"/>
  <c r="DJ7" i="10" s="1"/>
  <c r="L36" i="6"/>
  <c r="J73" i="2" s="1"/>
  <c r="F36" i="5"/>
  <c r="D43" i="2" s="1"/>
  <c r="D177" i="9"/>
  <c r="D130" i="9"/>
  <c r="DD6" i="9" s="1"/>
  <c r="E112" i="11"/>
  <c r="D202" i="11"/>
  <c r="I155" i="11"/>
  <c r="I157" i="11" s="1"/>
  <c r="C22" i="11" s="1"/>
  <c r="D22" i="11" s="1"/>
  <c r="G22" i="11" s="1"/>
  <c r="G93" i="11"/>
  <c r="G112" i="11"/>
  <c r="D41" i="11"/>
  <c r="N36" i="5"/>
  <c r="L43" i="2" s="1"/>
  <c r="D217" i="9"/>
  <c r="L130" i="9"/>
  <c r="DL6" i="9" s="1"/>
  <c r="G108" i="11"/>
  <c r="G110" i="11" s="1"/>
  <c r="C10" i="11" s="1"/>
  <c r="E10" i="11" s="1"/>
  <c r="H10" i="11" s="1"/>
  <c r="L159" i="1"/>
  <c r="L159" i="11"/>
  <c r="G36" i="8"/>
  <c r="E133" i="2" s="1"/>
  <c r="I159" i="11"/>
  <c r="E161" i="11"/>
  <c r="K38" i="9"/>
  <c r="J39" i="11"/>
  <c r="J37" i="11"/>
  <c r="J35" i="11"/>
  <c r="E130" i="9"/>
  <c r="E110" i="2"/>
  <c r="F93" i="9"/>
  <c r="E93" i="11"/>
  <c r="F108" i="9"/>
  <c r="F110" i="9" s="1"/>
  <c r="C9" i="9" s="1"/>
  <c r="L156" i="11"/>
  <c r="L38" i="11"/>
  <c r="L40" i="11"/>
  <c r="C50" i="2"/>
  <c r="H110" i="2"/>
  <c r="G140" i="2"/>
  <c r="D140" i="2"/>
  <c r="E132" i="12"/>
  <c r="C142" i="9"/>
  <c r="F159" i="12"/>
  <c r="F131" i="9"/>
  <c r="DF7" i="9" s="1"/>
  <c r="H36" i="5"/>
  <c r="F43" i="2" s="1"/>
  <c r="E156" i="10"/>
  <c r="E156" i="11"/>
  <c r="E141" i="11"/>
  <c r="F36" i="8"/>
  <c r="D109" i="12"/>
  <c r="D110" i="12" s="1"/>
  <c r="C7" i="12" s="1"/>
  <c r="I140" i="11"/>
  <c r="J36" i="5"/>
  <c r="H43" i="2" s="1"/>
  <c r="J36" i="8"/>
  <c r="H133" i="2" s="1"/>
  <c r="H130" i="12"/>
  <c r="DH6" i="12" s="1"/>
  <c r="G140" i="10"/>
  <c r="G159" i="10"/>
  <c r="J176" i="10"/>
  <c r="D182" i="9"/>
  <c r="I177" i="10"/>
  <c r="I180" i="10"/>
  <c r="D177" i="10"/>
  <c r="D178" i="10" s="1"/>
  <c r="H130" i="10"/>
  <c r="DH6" i="10" s="1"/>
  <c r="J36" i="6"/>
  <c r="H73" i="2" s="1"/>
  <c r="D159" i="1"/>
  <c r="E140" i="10"/>
  <c r="E159" i="10"/>
  <c r="D182" i="10"/>
  <c r="D183" i="10" s="1"/>
  <c r="D184" i="10" s="1"/>
  <c r="D185" i="10" s="1"/>
  <c r="L131" i="10"/>
  <c r="DL7" i="10" s="1"/>
  <c r="N36" i="6"/>
  <c r="K110" i="2"/>
  <c r="G110" i="2"/>
  <c r="J179" i="10"/>
  <c r="G36" i="6"/>
  <c r="D131" i="10"/>
  <c r="DD7" i="10" s="1"/>
  <c r="F36" i="6"/>
  <c r="E130" i="11"/>
  <c r="DE6" i="11" s="1"/>
  <c r="G36" i="7"/>
  <c r="J140" i="2"/>
  <c r="L156" i="1"/>
  <c r="L157" i="1" s="1"/>
  <c r="C25" i="1" s="1"/>
  <c r="F25" i="1" s="1"/>
  <c r="I25" i="1" s="1"/>
  <c r="H50" i="2"/>
  <c r="J80" i="2"/>
  <c r="H140" i="2"/>
  <c r="J50" i="2"/>
  <c r="D156" i="1"/>
  <c r="I80" i="2"/>
  <c r="C156" i="12"/>
  <c r="C157" i="12" s="1"/>
  <c r="C16" i="12" s="1"/>
  <c r="F16" i="12" s="1"/>
  <c r="I16" i="12" s="1"/>
  <c r="C132" i="10"/>
  <c r="C159" i="12"/>
  <c r="C132" i="11"/>
  <c r="C142" i="1"/>
  <c r="C132" i="12"/>
  <c r="C155" i="11"/>
  <c r="H178" i="11"/>
  <c r="H176" i="11"/>
  <c r="E36" i="5"/>
  <c r="D172" i="9"/>
  <c r="C130" i="9"/>
  <c r="DC6" i="9" s="1"/>
  <c r="J176" i="12"/>
  <c r="J178" i="12"/>
  <c r="F36" i="11"/>
  <c r="C141" i="10"/>
  <c r="C159" i="10"/>
  <c r="F41" i="12"/>
  <c r="D62" i="10"/>
  <c r="D63" i="10" s="1"/>
  <c r="I157" i="10"/>
  <c r="C22" i="10" s="1"/>
  <c r="F22" i="10" s="1"/>
  <c r="I22" i="10" s="1"/>
  <c r="F157" i="10"/>
  <c r="C19" i="10" s="1"/>
  <c r="E19" i="10" s="1"/>
  <c r="H19" i="10" s="1"/>
  <c r="F187" i="12"/>
  <c r="F51" i="12"/>
  <c r="D37" i="12"/>
  <c r="D38" i="12" s="1"/>
  <c r="D39" i="12" s="1"/>
  <c r="F110" i="12"/>
  <c r="C9" i="12" s="1"/>
  <c r="E9" i="12" s="1"/>
  <c r="H9" i="12" s="1"/>
  <c r="D68" i="12"/>
  <c r="D69" i="12" s="1"/>
  <c r="I157" i="1"/>
  <c r="C22" i="1" s="1"/>
  <c r="D62" i="11"/>
  <c r="D63" i="11" s="1"/>
  <c r="D64" i="11" s="1"/>
  <c r="H110" i="12"/>
  <c r="C11" i="12" s="1"/>
  <c r="F11" i="12" s="1"/>
  <c r="I11" i="12" s="1"/>
  <c r="F172" i="12"/>
  <c r="D173" i="12"/>
  <c r="D58" i="12"/>
  <c r="K110" i="12"/>
  <c r="C14" i="12" s="1"/>
  <c r="D44" i="12"/>
  <c r="D213" i="12"/>
  <c r="G110" i="12"/>
  <c r="C10" i="12" s="1"/>
  <c r="BI17" i="12"/>
  <c r="BH18" i="12"/>
  <c r="BH19" i="12" s="1"/>
  <c r="BH20" i="12" s="1"/>
  <c r="BH21" i="12" s="1"/>
  <c r="BH22" i="12" s="1"/>
  <c r="BH23" i="12" s="1"/>
  <c r="BH24" i="12" s="1"/>
  <c r="BH25" i="12" s="1"/>
  <c r="BH26" i="12" s="1"/>
  <c r="BH27" i="12" s="1"/>
  <c r="BH28" i="12" s="1"/>
  <c r="BH29" i="12" s="1"/>
  <c r="BH30" i="12" s="1"/>
  <c r="BH31" i="12" s="1"/>
  <c r="BH32" i="12" s="1"/>
  <c r="BH33" i="12" s="1"/>
  <c r="D110" i="11"/>
  <c r="C7" i="11" s="1"/>
  <c r="E7" i="11" s="1"/>
  <c r="H7" i="11" s="1"/>
  <c r="H110" i="11"/>
  <c r="C11" i="11" s="1"/>
  <c r="F11" i="11" s="1"/>
  <c r="I11" i="11" s="1"/>
  <c r="C110" i="11"/>
  <c r="C6" i="11" s="1"/>
  <c r="E6" i="11" s="1"/>
  <c r="H6" i="11" s="1"/>
  <c r="K110" i="11"/>
  <c r="C14" i="11" s="1"/>
  <c r="D178" i="11"/>
  <c r="D179" i="11" s="1"/>
  <c r="F177" i="11"/>
  <c r="L110" i="11"/>
  <c r="C15" i="11" s="1"/>
  <c r="BH18" i="11"/>
  <c r="BH19" i="11" s="1"/>
  <c r="BH20" i="11" s="1"/>
  <c r="BH21" i="11" s="1"/>
  <c r="BH22" i="11" s="1"/>
  <c r="BH23" i="11" s="1"/>
  <c r="BH24" i="11" s="1"/>
  <c r="BH25" i="11" s="1"/>
  <c r="BH26" i="11" s="1"/>
  <c r="BH27" i="11" s="1"/>
  <c r="BH28" i="11" s="1"/>
  <c r="BH29" i="11" s="1"/>
  <c r="BH30" i="11" s="1"/>
  <c r="BH31" i="11" s="1"/>
  <c r="BH32" i="11" s="1"/>
  <c r="BH33" i="11" s="1"/>
  <c r="BH34" i="11" s="1"/>
  <c r="BH35" i="11" s="1"/>
  <c r="BH36" i="11" s="1"/>
  <c r="BH37" i="11" s="1"/>
  <c r="BH38" i="11" s="1"/>
  <c r="BH39" i="11" s="1"/>
  <c r="BH40" i="11" s="1"/>
  <c r="BH41" i="11" s="1"/>
  <c r="BH42" i="11" s="1"/>
  <c r="BH43" i="11" s="1"/>
  <c r="BH44" i="11" s="1"/>
  <c r="BH45" i="11" s="1"/>
  <c r="BH46" i="11" s="1"/>
  <c r="BH47" i="11" s="1"/>
  <c r="BH48" i="11" s="1"/>
  <c r="BH49" i="11" s="1"/>
  <c r="BH50" i="11" s="1"/>
  <c r="BH51" i="11" s="1"/>
  <c r="BH52" i="11" s="1"/>
  <c r="BH53" i="11" s="1"/>
  <c r="BH54" i="11" s="1"/>
  <c r="BH55" i="11" s="1"/>
  <c r="BH56" i="11" s="1"/>
  <c r="BH57" i="11" s="1"/>
  <c r="BH58" i="11" s="1"/>
  <c r="BH59" i="11" s="1"/>
  <c r="BH60" i="11" s="1"/>
  <c r="BH61" i="11" s="1"/>
  <c r="BH62" i="11" s="1"/>
  <c r="BH63" i="11" s="1"/>
  <c r="BH64" i="11" s="1"/>
  <c r="BH65" i="11" s="1"/>
  <c r="BH66" i="11" s="1"/>
  <c r="BH67" i="11" s="1"/>
  <c r="BH68" i="11" s="1"/>
  <c r="BH69" i="11" s="1"/>
  <c r="BH70" i="11" s="1"/>
  <c r="BH71" i="11" s="1"/>
  <c r="BH72" i="11" s="1"/>
  <c r="BH73" i="11" s="1"/>
  <c r="BH74" i="11" s="1"/>
  <c r="BH75" i="11" s="1"/>
  <c r="BH76" i="11" s="1"/>
  <c r="BH77" i="11" s="1"/>
  <c r="BH78" i="11" s="1"/>
  <c r="BH79" i="11" s="1"/>
  <c r="BH80" i="11" s="1"/>
  <c r="BH81" i="11" s="1"/>
  <c r="BH82" i="11" s="1"/>
  <c r="BH83" i="11" s="1"/>
  <c r="BH84" i="11" s="1"/>
  <c r="BH85" i="11" s="1"/>
  <c r="BH86" i="11" s="1"/>
  <c r="BH87" i="11" s="1"/>
  <c r="BH88" i="11" s="1"/>
  <c r="BH89" i="11" s="1"/>
  <c r="BH90" i="11" s="1"/>
  <c r="BH91" i="11" s="1"/>
  <c r="BH92" i="11" s="1"/>
  <c r="BH93" i="11" s="1"/>
  <c r="BH94" i="11" s="1"/>
  <c r="BH95" i="11" s="1"/>
  <c r="BH96" i="11" s="1"/>
  <c r="BH97" i="11" s="1"/>
  <c r="BH98" i="11" s="1"/>
  <c r="BH99" i="11" s="1"/>
  <c r="BH100" i="11" s="1"/>
  <c r="BH101" i="11" s="1"/>
  <c r="BH102" i="11" s="1"/>
  <c r="BH103" i="11" s="1"/>
  <c r="BH106" i="11" s="1"/>
  <c r="BH107" i="11" s="1"/>
  <c r="BH108" i="11" s="1"/>
  <c r="BH109" i="11" s="1"/>
  <c r="BH110" i="11" s="1"/>
  <c r="BH111" i="11" s="1"/>
  <c r="BH112" i="11" s="1"/>
  <c r="BH113" i="11" s="1"/>
  <c r="BH114" i="11" s="1"/>
  <c r="BH115" i="11" s="1"/>
  <c r="BH116" i="11" s="1"/>
  <c r="BH117" i="11" s="1"/>
  <c r="BH118" i="11" s="1"/>
  <c r="BH119" i="11" s="1"/>
  <c r="BH120" i="11" s="1"/>
  <c r="BH121" i="11" s="1"/>
  <c r="BH122" i="11" s="1"/>
  <c r="BH123" i="11" s="1"/>
  <c r="BH124" i="11" s="1"/>
  <c r="BH125" i="11" s="1"/>
  <c r="BH126" i="11" s="1"/>
  <c r="BH127" i="11" s="1"/>
  <c r="BH128" i="11" s="1"/>
  <c r="BH129" i="11" s="1"/>
  <c r="BH130" i="11" s="1"/>
  <c r="BH131" i="11" s="1"/>
  <c r="BH132" i="11" s="1"/>
  <c r="BH133" i="11" s="1"/>
  <c r="BH134" i="11" s="1"/>
  <c r="BH135" i="11" s="1"/>
  <c r="BI17" i="11"/>
  <c r="G157" i="11"/>
  <c r="C20" i="11" s="1"/>
  <c r="I110" i="11"/>
  <c r="C12" i="11" s="1"/>
  <c r="BG17" i="10"/>
  <c r="BF18" i="10"/>
  <c r="BF19" i="10" s="1"/>
  <c r="BF20" i="10" s="1"/>
  <c r="BF21" i="10" s="1"/>
  <c r="BF22" i="10" s="1"/>
  <c r="BF23" i="10" s="1"/>
  <c r="BF24" i="10" s="1"/>
  <c r="BF25" i="10" s="1"/>
  <c r="BF26" i="10" s="1"/>
  <c r="BF27" i="10" s="1"/>
  <c r="BF28" i="10" s="1"/>
  <c r="BF29" i="10" s="1"/>
  <c r="BF30" i="10" s="1"/>
  <c r="BF31" i="10" s="1"/>
  <c r="BF32" i="10" s="1"/>
  <c r="BF33" i="10" s="1"/>
  <c r="BF34" i="10" s="1"/>
  <c r="BF35" i="10" s="1"/>
  <c r="BF36" i="10" s="1"/>
  <c r="BF37" i="10" s="1"/>
  <c r="BF38" i="10" s="1"/>
  <c r="BF39" i="10" s="1"/>
  <c r="BF40" i="10" s="1"/>
  <c r="BF41" i="10" s="1"/>
  <c r="BF42" i="10" s="1"/>
  <c r="BF43" i="10" s="1"/>
  <c r="BF44" i="10" s="1"/>
  <c r="BF45" i="10" s="1"/>
  <c r="BF46" i="10" s="1"/>
  <c r="BF47" i="10" s="1"/>
  <c r="BF48" i="10" s="1"/>
  <c r="BF49" i="10" s="1"/>
  <c r="BF50" i="10" s="1"/>
  <c r="BF51" i="10" s="1"/>
  <c r="BF52" i="10" s="1"/>
  <c r="BF53" i="10" s="1"/>
  <c r="BF54" i="10" s="1"/>
  <c r="BF55" i="10" s="1"/>
  <c r="BF56" i="10" s="1"/>
  <c r="BF57" i="10" s="1"/>
  <c r="BF58" i="10" s="1"/>
  <c r="BF59" i="10" s="1"/>
  <c r="BF60" i="10" s="1"/>
  <c r="BF61" i="10" s="1"/>
  <c r="BF62" i="10" s="1"/>
  <c r="BF63" i="10" s="1"/>
  <c r="BF64" i="10" s="1"/>
  <c r="BF65" i="10" s="1"/>
  <c r="BF66" i="10" s="1"/>
  <c r="BF67" i="10" s="1"/>
  <c r="BF68" i="10" s="1"/>
  <c r="BF69" i="10" s="1"/>
  <c r="BF70" i="10" s="1"/>
  <c r="BF71" i="10" s="1"/>
  <c r="BF72" i="10" s="1"/>
  <c r="BF73" i="10" s="1"/>
  <c r="BF74" i="10" s="1"/>
  <c r="BF75" i="10" s="1"/>
  <c r="BF76" i="10" s="1"/>
  <c r="BF77" i="10" s="1"/>
  <c r="BF78" i="10" s="1"/>
  <c r="BF79" i="10" s="1"/>
  <c r="BF80" i="10" s="1"/>
  <c r="BF81" i="10" s="1"/>
  <c r="BF82" i="10" s="1"/>
  <c r="BF83" i="10" s="1"/>
  <c r="BF84" i="10" s="1"/>
  <c r="BF85" i="10" s="1"/>
  <c r="BF86" i="10" s="1"/>
  <c r="BF87" i="10" s="1"/>
  <c r="BF88" i="10" s="1"/>
  <c r="BF89" i="10" s="1"/>
  <c r="BF90" i="10" s="1"/>
  <c r="BF91" i="10" s="1"/>
  <c r="BF92" i="10" s="1"/>
  <c r="BF93" i="10" s="1"/>
  <c r="BF94" i="10" s="1"/>
  <c r="BF95" i="10" s="1"/>
  <c r="BF96" i="10" s="1"/>
  <c r="BF97" i="10" s="1"/>
  <c r="BF98" i="10" s="1"/>
  <c r="BF99" i="10" s="1"/>
  <c r="BF100" i="10" s="1"/>
  <c r="BF101" i="10" s="1"/>
  <c r="BF102" i="10" s="1"/>
  <c r="BF103" i="10" s="1"/>
  <c r="BF106" i="10" s="1"/>
  <c r="BF107" i="10" s="1"/>
  <c r="BF108" i="10" s="1"/>
  <c r="BF109" i="10" s="1"/>
  <c r="BF110" i="10" s="1"/>
  <c r="BF111" i="10" s="1"/>
  <c r="BF112" i="10" s="1"/>
  <c r="BF113" i="10" s="1"/>
  <c r="BF114" i="10" s="1"/>
  <c r="BF115" i="10" s="1"/>
  <c r="BF116" i="10" s="1"/>
  <c r="BF117" i="10" s="1"/>
  <c r="BF118" i="10" s="1"/>
  <c r="BF119" i="10" s="1"/>
  <c r="BF120" i="10" s="1"/>
  <c r="BF121" i="10" s="1"/>
  <c r="BF122" i="10" s="1"/>
  <c r="BF123" i="10" s="1"/>
  <c r="BF124" i="10" s="1"/>
  <c r="BF125" i="10" s="1"/>
  <c r="BF126" i="10" s="1"/>
  <c r="BF127" i="10" s="1"/>
  <c r="BF128" i="10" s="1"/>
  <c r="BF129" i="10" s="1"/>
  <c r="BF130" i="10" s="1"/>
  <c r="BF131" i="10" s="1"/>
  <c r="BF132" i="10" s="1"/>
  <c r="BF133" i="10" s="1"/>
  <c r="BF134" i="10" s="1"/>
  <c r="BF135" i="10" s="1"/>
  <c r="D68" i="10"/>
  <c r="D205" i="10"/>
  <c r="D33" i="10"/>
  <c r="D189" i="10"/>
  <c r="G110" i="10"/>
  <c r="C10" i="10" s="1"/>
  <c r="D210" i="10"/>
  <c r="K110" i="10"/>
  <c r="C14" i="10" s="1"/>
  <c r="E9" i="10"/>
  <c r="H9" i="10" s="1"/>
  <c r="D195" i="9"/>
  <c r="G110" i="9"/>
  <c r="C10" i="9" s="1"/>
  <c r="D39" i="9"/>
  <c r="F46" i="9"/>
  <c r="F23" i="9"/>
  <c r="I23" i="9" s="1"/>
  <c r="D23" i="9"/>
  <c r="G23" i="9" s="1"/>
  <c r="E23" i="9"/>
  <c r="H23" i="9" s="1"/>
  <c r="I110" i="9"/>
  <c r="C12" i="9" s="1"/>
  <c r="D189" i="9"/>
  <c r="G157" i="9"/>
  <c r="C20" i="9" s="1"/>
  <c r="D210" i="9"/>
  <c r="BF18" i="9"/>
  <c r="BF19" i="9" s="1"/>
  <c r="BF20" i="9" s="1"/>
  <c r="BF21" i="9" s="1"/>
  <c r="BF22" i="9" s="1"/>
  <c r="BF23" i="9" s="1"/>
  <c r="BF24" i="9" s="1"/>
  <c r="BF25" i="9" s="1"/>
  <c r="BF26" i="9" s="1"/>
  <c r="BF27" i="9" s="1"/>
  <c r="BF28" i="9" s="1"/>
  <c r="BF29" i="9" s="1"/>
  <c r="BF30" i="9" s="1"/>
  <c r="BF31" i="9" s="1"/>
  <c r="BF32" i="9" s="1"/>
  <c r="BF33" i="9" s="1"/>
  <c r="BG17" i="9"/>
  <c r="D205" i="9"/>
  <c r="E110" i="9"/>
  <c r="C8" i="9" s="1"/>
  <c r="D64" i="9"/>
  <c r="J157" i="1"/>
  <c r="C23" i="1" s="1"/>
  <c r="H157" i="1"/>
  <c r="C21" i="1" s="1"/>
  <c r="D205" i="1"/>
  <c r="D174" i="1"/>
  <c r="H110" i="1"/>
  <c r="F114" i="1"/>
  <c r="G85" i="1"/>
  <c r="BG18" i="1"/>
  <c r="BG19" i="1" s="1"/>
  <c r="BG20" i="1" s="1"/>
  <c r="BG21" i="1" s="1"/>
  <c r="BG22" i="1" s="1"/>
  <c r="BG23" i="1" s="1"/>
  <c r="BG24" i="1" s="1"/>
  <c r="BG25" i="1" s="1"/>
  <c r="BG26" i="1" s="1"/>
  <c r="BG27" i="1" s="1"/>
  <c r="BG28" i="1" s="1"/>
  <c r="BG29" i="1" s="1"/>
  <c r="BG30" i="1" s="1"/>
  <c r="BG31" i="1" s="1"/>
  <c r="BG32" i="1" s="1"/>
  <c r="BG33" i="1" s="1"/>
  <c r="BG34" i="1" s="1"/>
  <c r="BG35" i="1" s="1"/>
  <c r="BG36" i="1" s="1"/>
  <c r="BG37" i="1" s="1"/>
  <c r="BG38" i="1" s="1"/>
  <c r="BG39" i="1" s="1"/>
  <c r="BG40" i="1" s="1"/>
  <c r="BG41" i="1" s="1"/>
  <c r="BG42" i="1" s="1"/>
  <c r="BG43" i="1" s="1"/>
  <c r="BG44" i="1" s="1"/>
  <c r="BG45" i="1" s="1"/>
  <c r="BG46" i="1" s="1"/>
  <c r="BG47" i="1" s="1"/>
  <c r="BG48" i="1" s="1"/>
  <c r="BG49" i="1" s="1"/>
  <c r="BG50" i="1" s="1"/>
  <c r="BG51" i="1" s="1"/>
  <c r="BG52" i="1" s="1"/>
  <c r="BG53" i="1" s="1"/>
  <c r="BG54" i="1" s="1"/>
  <c r="BG55" i="1" s="1"/>
  <c r="BG56" i="1" s="1"/>
  <c r="BG57" i="1" s="1"/>
  <c r="BG58" i="1" s="1"/>
  <c r="BG59" i="1" s="1"/>
  <c r="BG60" i="1" s="1"/>
  <c r="BG61" i="1" s="1"/>
  <c r="BG62" i="1" s="1"/>
  <c r="BG63" i="1" s="1"/>
  <c r="BG64" i="1" s="1"/>
  <c r="BG65" i="1" s="1"/>
  <c r="BG66" i="1" s="1"/>
  <c r="BG67" i="1" s="1"/>
  <c r="BG68" i="1" s="1"/>
  <c r="BG69" i="1" s="1"/>
  <c r="BG70" i="1" s="1"/>
  <c r="BG71" i="1" s="1"/>
  <c r="BG72" i="1" s="1"/>
  <c r="BG73" i="1" s="1"/>
  <c r="BG74" i="1" s="1"/>
  <c r="BG75" i="1" s="1"/>
  <c r="BG76" i="1" s="1"/>
  <c r="BG77" i="1" s="1"/>
  <c r="BG78" i="1" s="1"/>
  <c r="BG79" i="1" s="1"/>
  <c r="BG80" i="1" s="1"/>
  <c r="BG81" i="1" s="1"/>
  <c r="BG82" i="1" s="1"/>
  <c r="BG83" i="1" s="1"/>
  <c r="BG84" i="1" s="1"/>
  <c r="BG85" i="1" s="1"/>
  <c r="BG86" i="1" s="1"/>
  <c r="BG87" i="1" s="1"/>
  <c r="BG88" i="1" s="1"/>
  <c r="BG89" i="1" s="1"/>
  <c r="BG90" i="1" s="1"/>
  <c r="BG91" i="1" s="1"/>
  <c r="BG92" i="1" s="1"/>
  <c r="BG93" i="1" s="1"/>
  <c r="BG94" i="1" s="1"/>
  <c r="BG95" i="1" s="1"/>
  <c r="BG96" i="1" s="1"/>
  <c r="BG97" i="1" s="1"/>
  <c r="BG98" i="1" s="1"/>
  <c r="BG99" i="1" s="1"/>
  <c r="BG100" i="1" s="1"/>
  <c r="BG101" i="1" s="1"/>
  <c r="BG102" i="1" s="1"/>
  <c r="BG103" i="1" s="1"/>
  <c r="BG106" i="1" s="1"/>
  <c r="BG107" i="1" s="1"/>
  <c r="BG108" i="1" s="1"/>
  <c r="BG109" i="1" s="1"/>
  <c r="BG110" i="1" s="1"/>
  <c r="BG111" i="1" s="1"/>
  <c r="BG112" i="1" s="1"/>
  <c r="BG113" i="1" s="1"/>
  <c r="BG114" i="1" s="1"/>
  <c r="BG115" i="1" s="1"/>
  <c r="BG116" i="1" s="1"/>
  <c r="BG117" i="1" s="1"/>
  <c r="BG118" i="1" s="1"/>
  <c r="BG119" i="1" s="1"/>
  <c r="BG120" i="1" s="1"/>
  <c r="BG121" i="1" s="1"/>
  <c r="BG122" i="1" s="1"/>
  <c r="BG123" i="1" s="1"/>
  <c r="BG124" i="1" s="1"/>
  <c r="BG125" i="1" s="1"/>
  <c r="BG126" i="1" s="1"/>
  <c r="BG127" i="1" s="1"/>
  <c r="BG128" i="1" s="1"/>
  <c r="BG129" i="1" s="1"/>
  <c r="BG130" i="1" s="1"/>
  <c r="BG131" i="1" s="1"/>
  <c r="BG132" i="1" s="1"/>
  <c r="BG133" i="1" s="1"/>
  <c r="BG134" i="1" s="1"/>
  <c r="BG135" i="1" s="1"/>
  <c r="BH18" i="1"/>
  <c r="BF28" i="1"/>
  <c r="BF29" i="1" s="1"/>
  <c r="BF30" i="1" s="1"/>
  <c r="BF31" i="1" s="1"/>
  <c r="BF32" i="1" s="1"/>
  <c r="BF33" i="1" s="1"/>
  <c r="BF34" i="1" s="1"/>
  <c r="BF35" i="1" s="1"/>
  <c r="BF36" i="1" s="1"/>
  <c r="BF37" i="1" s="1"/>
  <c r="BF38" i="1" s="1"/>
  <c r="BF39" i="1" s="1"/>
  <c r="BF40" i="1" s="1"/>
  <c r="BF41" i="1" s="1"/>
  <c r="BF42" i="1" s="1"/>
  <c r="BF43" i="1" s="1"/>
  <c r="BF44" i="1" s="1"/>
  <c r="BF45" i="1" s="1"/>
  <c r="BF46" i="1" s="1"/>
  <c r="BF47" i="1" s="1"/>
  <c r="BF48" i="1" s="1"/>
  <c r="BF49" i="1" s="1"/>
  <c r="BF50" i="1" s="1"/>
  <c r="BF51" i="1" s="1"/>
  <c r="BF52" i="1" s="1"/>
  <c r="BF53" i="1" s="1"/>
  <c r="BF54" i="1" s="1"/>
  <c r="BF55" i="1" s="1"/>
  <c r="BF56" i="1" s="1"/>
  <c r="BF57" i="1" s="1"/>
  <c r="BF58" i="1" s="1"/>
  <c r="BF59" i="1" s="1"/>
  <c r="BF60" i="1" s="1"/>
  <c r="BF61" i="1" s="1"/>
  <c r="BF62" i="1" s="1"/>
  <c r="BF63" i="1" s="1"/>
  <c r="BF64" i="1" s="1"/>
  <c r="BF65" i="1" s="1"/>
  <c r="BF66" i="1" s="1"/>
  <c r="BF67" i="1" s="1"/>
  <c r="BF68" i="1" s="1"/>
  <c r="BF69" i="1" s="1"/>
  <c r="BF70" i="1" s="1"/>
  <c r="BF71" i="1" s="1"/>
  <c r="BF72" i="1" s="1"/>
  <c r="BF73" i="1" s="1"/>
  <c r="BF74" i="1" s="1"/>
  <c r="BF75" i="1" s="1"/>
  <c r="BF76" i="1" s="1"/>
  <c r="BF77" i="1" s="1"/>
  <c r="BF78" i="1" s="1"/>
  <c r="BF79" i="1" s="1"/>
  <c r="BF80" i="1" s="1"/>
  <c r="BF81" i="1" s="1"/>
  <c r="BF82" i="1" s="1"/>
  <c r="BF83" i="1" s="1"/>
  <c r="BF84" i="1" s="1"/>
  <c r="BF85" i="1" s="1"/>
  <c r="BF86" i="1" s="1"/>
  <c r="BF87" i="1" s="1"/>
  <c r="BF88" i="1" s="1"/>
  <c r="BF89" i="1" s="1"/>
  <c r="BF90" i="1" s="1"/>
  <c r="BF91" i="1" s="1"/>
  <c r="BF92" i="1" s="1"/>
  <c r="BF93" i="1" s="1"/>
  <c r="BF94" i="1" s="1"/>
  <c r="BF95" i="1" s="1"/>
  <c r="BF96" i="1" s="1"/>
  <c r="BF97" i="1" s="1"/>
  <c r="BF98" i="1" s="1"/>
  <c r="BF99" i="1" s="1"/>
  <c r="BF100" i="1" s="1"/>
  <c r="BF101" i="1" s="1"/>
  <c r="BF102" i="1" s="1"/>
  <c r="BF103" i="1" s="1"/>
  <c r="BF106" i="1" s="1"/>
  <c r="BF107" i="1" s="1"/>
  <c r="BF108" i="1" s="1"/>
  <c r="BF109" i="1" s="1"/>
  <c r="BF110" i="1" s="1"/>
  <c r="BF111" i="1" s="1"/>
  <c r="BF112" i="1" s="1"/>
  <c r="BF113" i="1" s="1"/>
  <c r="BF114" i="1" s="1"/>
  <c r="BF115" i="1" s="1"/>
  <c r="BF116" i="1" s="1"/>
  <c r="BF117" i="1" s="1"/>
  <c r="BF118" i="1" s="1"/>
  <c r="BF119" i="1" s="1"/>
  <c r="BF120" i="1" s="1"/>
  <c r="BF121" i="1" s="1"/>
  <c r="BF122" i="1" s="1"/>
  <c r="BF123" i="1" s="1"/>
  <c r="BF124" i="1" s="1"/>
  <c r="BF125" i="1" s="1"/>
  <c r="BF126" i="1" s="1"/>
  <c r="BF127" i="1" s="1"/>
  <c r="BF128" i="1" s="1"/>
  <c r="BF129" i="1" s="1"/>
  <c r="BF130" i="1" s="1"/>
  <c r="BF131" i="1" s="1"/>
  <c r="BF132" i="1" s="1"/>
  <c r="BF133" i="1" s="1"/>
  <c r="BF134" i="1" s="1"/>
  <c r="BF135" i="1" s="1"/>
  <c r="BI18" i="1"/>
  <c r="BJ17" i="1"/>
  <c r="BE28" i="1"/>
  <c r="BE29" i="1" s="1"/>
  <c r="BE30" i="1" s="1"/>
  <c r="BE31" i="1" s="1"/>
  <c r="BE32" i="1" s="1"/>
  <c r="BE33" i="1" s="1"/>
  <c r="BE34" i="1" s="1"/>
  <c r="BE35" i="1" s="1"/>
  <c r="BE36" i="1" s="1"/>
  <c r="BE37" i="1" s="1"/>
  <c r="BE38" i="1" s="1"/>
  <c r="BE39" i="1" s="1"/>
  <c r="BE40" i="1" s="1"/>
  <c r="BE41" i="1" s="1"/>
  <c r="BE42" i="1" s="1"/>
  <c r="BE43" i="1" s="1"/>
  <c r="BE44" i="1" s="1"/>
  <c r="BE45" i="1" s="1"/>
  <c r="BE46" i="1" s="1"/>
  <c r="BE47" i="1" s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BE75" i="1" s="1"/>
  <c r="BE76" i="1" s="1"/>
  <c r="BE77" i="1" s="1"/>
  <c r="BE78" i="1" s="1"/>
  <c r="BE79" i="1" s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E98" i="1" s="1"/>
  <c r="BE99" i="1" s="1"/>
  <c r="BE100" i="1" s="1"/>
  <c r="BE101" i="1" s="1"/>
  <c r="BE102" i="1" s="1"/>
  <c r="BE103" i="1" s="1"/>
  <c r="BE106" i="1" s="1"/>
  <c r="BE107" i="1" s="1"/>
  <c r="BE108" i="1" s="1"/>
  <c r="BE109" i="1" s="1"/>
  <c r="BE110" i="1" s="1"/>
  <c r="BE111" i="1" s="1"/>
  <c r="BE112" i="1" s="1"/>
  <c r="BE113" i="1" s="1"/>
  <c r="BE114" i="1" s="1"/>
  <c r="BE115" i="1" s="1"/>
  <c r="BE116" i="1" s="1"/>
  <c r="BE117" i="1" s="1"/>
  <c r="BE118" i="1" s="1"/>
  <c r="BE119" i="1" s="1"/>
  <c r="BE120" i="1" s="1"/>
  <c r="BE121" i="1" s="1"/>
  <c r="BE122" i="1" s="1"/>
  <c r="BE123" i="1" s="1"/>
  <c r="BE124" i="1" s="1"/>
  <c r="BE125" i="1" s="1"/>
  <c r="BE126" i="1" s="1"/>
  <c r="BE127" i="1" s="1"/>
  <c r="BE128" i="1" s="1"/>
  <c r="BE129" i="1" s="1"/>
  <c r="BE130" i="1" s="1"/>
  <c r="BE131" i="1" s="1"/>
  <c r="BE132" i="1" s="1"/>
  <c r="BE133" i="1" s="1"/>
  <c r="BE134" i="1" s="1"/>
  <c r="BE135" i="1" s="1"/>
  <c r="F51" i="1"/>
  <c r="F71" i="1"/>
  <c r="D78" i="1"/>
  <c r="D34" i="1"/>
  <c r="F66" i="1"/>
  <c r="D39" i="1"/>
  <c r="F56" i="1"/>
  <c r="F61" i="1"/>
  <c r="F12" i="10" l="1"/>
  <c r="I12" i="10" s="1"/>
  <c r="D12" i="10"/>
  <c r="G12" i="10" s="1"/>
  <c r="D7" i="10"/>
  <c r="G7" i="10" s="1"/>
  <c r="E7" i="10"/>
  <c r="H7" i="10" s="1"/>
  <c r="DD10" i="1"/>
  <c r="DD17" i="1" s="1"/>
  <c r="DD21" i="1" s="1"/>
  <c r="DD32" i="1"/>
  <c r="DD9" i="1"/>
  <c r="DD16" i="1" s="1"/>
  <c r="DD20" i="1" s="1"/>
  <c r="L157" i="12"/>
  <c r="C25" i="12" s="1"/>
  <c r="E25" i="12" s="1"/>
  <c r="H25" i="12" s="1"/>
  <c r="D22" i="9"/>
  <c r="G22" i="9" s="1"/>
  <c r="H114" i="9"/>
  <c r="C157" i="11"/>
  <c r="C16" i="11" s="1"/>
  <c r="F16" i="11" s="1"/>
  <c r="I16" i="11" s="1"/>
  <c r="F13" i="10"/>
  <c r="I13" i="10" s="1"/>
  <c r="D13" i="10"/>
  <c r="G13" i="10" s="1"/>
  <c r="G142" i="1"/>
  <c r="G161" i="1"/>
  <c r="G161" i="10"/>
  <c r="G142" i="10"/>
  <c r="H132" i="11"/>
  <c r="H132" i="12"/>
  <c r="H142" i="12" s="1"/>
  <c r="H132" i="9"/>
  <c r="H132" i="10"/>
  <c r="H161" i="10" s="1"/>
  <c r="H132" i="1"/>
  <c r="F182" i="10"/>
  <c r="H114" i="11"/>
  <c r="G161" i="11"/>
  <c r="G142" i="11"/>
  <c r="I85" i="9"/>
  <c r="I85" i="10"/>
  <c r="I85" i="11"/>
  <c r="I85" i="12"/>
  <c r="G161" i="9"/>
  <c r="G142" i="9"/>
  <c r="G161" i="12"/>
  <c r="G142" i="12"/>
  <c r="D15" i="10"/>
  <c r="G15" i="10" s="1"/>
  <c r="E15" i="10"/>
  <c r="H15" i="10" s="1"/>
  <c r="F20" i="1"/>
  <c r="I20" i="1" s="1"/>
  <c r="D173" i="10"/>
  <c r="D174" i="10" s="1"/>
  <c r="D175" i="10" s="1"/>
  <c r="F22" i="9"/>
  <c r="I22" i="9" s="1"/>
  <c r="D6" i="10"/>
  <c r="G6" i="10" s="1"/>
  <c r="E6" i="10"/>
  <c r="H6" i="10" s="1"/>
  <c r="C110" i="9"/>
  <c r="C6" i="9" s="1"/>
  <c r="F6" i="9" s="1"/>
  <c r="I6" i="9" s="1"/>
  <c r="F182" i="12"/>
  <c r="F172" i="11"/>
  <c r="F15" i="12"/>
  <c r="I15" i="12" s="1"/>
  <c r="D9" i="10"/>
  <c r="G9" i="10" s="1"/>
  <c r="F61" i="12"/>
  <c r="D13" i="12"/>
  <c r="G13" i="12" s="1"/>
  <c r="E13" i="12"/>
  <c r="H13" i="12" s="1"/>
  <c r="CU18" i="11"/>
  <c r="CU22" i="11" s="1"/>
  <c r="DC18" i="1"/>
  <c r="DC22" i="1" s="1"/>
  <c r="DI18" i="11"/>
  <c r="DI22" i="11" s="1"/>
  <c r="D157" i="12"/>
  <c r="C17" i="12" s="1"/>
  <c r="D17" i="12" s="1"/>
  <c r="G17" i="12" s="1"/>
  <c r="F22" i="11"/>
  <c r="I22" i="11" s="1"/>
  <c r="E22" i="11"/>
  <c r="H22" i="11" s="1"/>
  <c r="C157" i="10"/>
  <c r="C16" i="10" s="1"/>
  <c r="F16" i="10" s="1"/>
  <c r="I16" i="10" s="1"/>
  <c r="CU17" i="11"/>
  <c r="CU21" i="11" s="1"/>
  <c r="CV16" i="10"/>
  <c r="CV20" i="10" s="1"/>
  <c r="E157" i="12"/>
  <c r="C18" i="12" s="1"/>
  <c r="E18" i="12" s="1"/>
  <c r="H18" i="12" s="1"/>
  <c r="DI11" i="12"/>
  <c r="DI18" i="12" s="1"/>
  <c r="DI22" i="12" s="1"/>
  <c r="DI9" i="12"/>
  <c r="DI16" i="12" s="1"/>
  <c r="DI20" i="12" s="1"/>
  <c r="DI32" i="12"/>
  <c r="DI10" i="12"/>
  <c r="DI17" i="12" s="1"/>
  <c r="DI21" i="12" s="1"/>
  <c r="DH11" i="12"/>
  <c r="DH18" i="12" s="1"/>
  <c r="DH22" i="12" s="1"/>
  <c r="DH9" i="12"/>
  <c r="DH16" i="12" s="1"/>
  <c r="DH20" i="12" s="1"/>
  <c r="DH32" i="12"/>
  <c r="DH10" i="12"/>
  <c r="DH17" i="12" s="1"/>
  <c r="DH21" i="12" s="1"/>
  <c r="DD14" i="12"/>
  <c r="DD33" i="12"/>
  <c r="DD13" i="12"/>
  <c r="DD12" i="12"/>
  <c r="DK14" i="12"/>
  <c r="DK18" i="12" s="1"/>
  <c r="DK22" i="12" s="1"/>
  <c r="DK13" i="12"/>
  <c r="DK17" i="12" s="1"/>
  <c r="DK21" i="12" s="1"/>
  <c r="DK33" i="12"/>
  <c r="DK12" i="12"/>
  <c r="DK16" i="12" s="1"/>
  <c r="DK20" i="12" s="1"/>
  <c r="DG11" i="12"/>
  <c r="DG18" i="12" s="1"/>
  <c r="DG22" i="12" s="1"/>
  <c r="DG9" i="12"/>
  <c r="DG16" i="12" s="1"/>
  <c r="DG20" i="12" s="1"/>
  <c r="DG10" i="12"/>
  <c r="DG17" i="12" s="1"/>
  <c r="DG21" i="12" s="1"/>
  <c r="DG32" i="12"/>
  <c r="DE32" i="12"/>
  <c r="DE10" i="12"/>
  <c r="DE11" i="12"/>
  <c r="DE9" i="12"/>
  <c r="DD10" i="12"/>
  <c r="DD11" i="12"/>
  <c r="DD32" i="12"/>
  <c r="DD9" i="12"/>
  <c r="DJ11" i="12"/>
  <c r="DJ18" i="12" s="1"/>
  <c r="DJ22" i="12" s="1"/>
  <c r="DJ10" i="12"/>
  <c r="DJ17" i="12" s="1"/>
  <c r="DJ21" i="12" s="1"/>
  <c r="DJ9" i="12"/>
  <c r="DJ16" i="12" s="1"/>
  <c r="DJ20" i="12" s="1"/>
  <c r="DJ32" i="12"/>
  <c r="DL14" i="12"/>
  <c r="DL18" i="12" s="1"/>
  <c r="DL22" i="12" s="1"/>
  <c r="DL33" i="12"/>
  <c r="DL13" i="12"/>
  <c r="DL17" i="12" s="1"/>
  <c r="DL21" i="12" s="1"/>
  <c r="DL12" i="12"/>
  <c r="DL16" i="12" s="1"/>
  <c r="DL20" i="12" s="1"/>
  <c r="DE13" i="12"/>
  <c r="DE14" i="12"/>
  <c r="DE12" i="12"/>
  <c r="DE33" i="12"/>
  <c r="DF13" i="12"/>
  <c r="DF17" i="12" s="1"/>
  <c r="DF21" i="12" s="1"/>
  <c r="DF12" i="12"/>
  <c r="DF16" i="12" s="1"/>
  <c r="DF20" i="12" s="1"/>
  <c r="DF33" i="12"/>
  <c r="DF14" i="12"/>
  <c r="DF18" i="12" s="1"/>
  <c r="DF22" i="12" s="1"/>
  <c r="DC14" i="12"/>
  <c r="DC18" i="12" s="1"/>
  <c r="DC22" i="12" s="1"/>
  <c r="DC13" i="12"/>
  <c r="DC17" i="12" s="1"/>
  <c r="DC21" i="12" s="1"/>
  <c r="DC12" i="12"/>
  <c r="DC16" i="12" s="1"/>
  <c r="DC20" i="12" s="1"/>
  <c r="DC33" i="12"/>
  <c r="DF17" i="11"/>
  <c r="DF21" i="11" s="1"/>
  <c r="DC14" i="11"/>
  <c r="DC33" i="11"/>
  <c r="DC13" i="11"/>
  <c r="DC12" i="11"/>
  <c r="DL14" i="11"/>
  <c r="DL12" i="11"/>
  <c r="DL33" i="11"/>
  <c r="DL13" i="11"/>
  <c r="DI16" i="11"/>
  <c r="DI20" i="11" s="1"/>
  <c r="DD14" i="11"/>
  <c r="DD18" i="11" s="1"/>
  <c r="DD22" i="11" s="1"/>
  <c r="DD12" i="11"/>
  <c r="DD16" i="11" s="1"/>
  <c r="DD20" i="11" s="1"/>
  <c r="DD33" i="11"/>
  <c r="DD13" i="11"/>
  <c r="DD17" i="11" s="1"/>
  <c r="DD21" i="11" s="1"/>
  <c r="DL10" i="11"/>
  <c r="DL11" i="11"/>
  <c r="DL9" i="11"/>
  <c r="DL32" i="11"/>
  <c r="DI17" i="11"/>
  <c r="DI21" i="11" s="1"/>
  <c r="DF16" i="11"/>
  <c r="DF20" i="11" s="1"/>
  <c r="DC10" i="11"/>
  <c r="DC11" i="11"/>
  <c r="DC9" i="11"/>
  <c r="DC32" i="11"/>
  <c r="DK14" i="11"/>
  <c r="DK18" i="11" s="1"/>
  <c r="DK22" i="11" s="1"/>
  <c r="DK33" i="11"/>
  <c r="DK12" i="11"/>
  <c r="DK16" i="11" s="1"/>
  <c r="DK20" i="11" s="1"/>
  <c r="DK13" i="11"/>
  <c r="DK17" i="11" s="1"/>
  <c r="DK21" i="11" s="1"/>
  <c r="DE32" i="11"/>
  <c r="DE9" i="11"/>
  <c r="DE16" i="11" s="1"/>
  <c r="DE20" i="11" s="1"/>
  <c r="DE10" i="11"/>
  <c r="DE17" i="11" s="1"/>
  <c r="DE21" i="11" s="1"/>
  <c r="DE11" i="11"/>
  <c r="DE18" i="11" s="1"/>
  <c r="DE22" i="11" s="1"/>
  <c r="DF18" i="11"/>
  <c r="DF22" i="11" s="1"/>
  <c r="DH11" i="11"/>
  <c r="DH18" i="11" s="1"/>
  <c r="DH22" i="11" s="1"/>
  <c r="DH9" i="11"/>
  <c r="DH16" i="11" s="1"/>
  <c r="DH20" i="11" s="1"/>
  <c r="DH32" i="11"/>
  <c r="DH10" i="11"/>
  <c r="DH17" i="11" s="1"/>
  <c r="DH21" i="11" s="1"/>
  <c r="DH11" i="10"/>
  <c r="DH18" i="10" s="1"/>
  <c r="DH22" i="10" s="1"/>
  <c r="DH10" i="10"/>
  <c r="DH17" i="10" s="1"/>
  <c r="DH21" i="10" s="1"/>
  <c r="DH32" i="10"/>
  <c r="DH9" i="10"/>
  <c r="DH16" i="10" s="1"/>
  <c r="DH20" i="10" s="1"/>
  <c r="DJ14" i="10"/>
  <c r="DJ18" i="10" s="1"/>
  <c r="DJ22" i="10" s="1"/>
  <c r="DJ33" i="10"/>
  <c r="DJ13" i="10"/>
  <c r="DJ17" i="10" s="1"/>
  <c r="DJ21" i="10" s="1"/>
  <c r="DJ12" i="10"/>
  <c r="DJ16" i="10" s="1"/>
  <c r="DJ20" i="10" s="1"/>
  <c r="DE32" i="10"/>
  <c r="DE9" i="10"/>
  <c r="DE10" i="10"/>
  <c r="DE11" i="10"/>
  <c r="DK32" i="10"/>
  <c r="DK11" i="10"/>
  <c r="DK10" i="10"/>
  <c r="DK9" i="10"/>
  <c r="DL14" i="10"/>
  <c r="DL18" i="10" s="1"/>
  <c r="DL22" i="10" s="1"/>
  <c r="DL12" i="10"/>
  <c r="DL16" i="10" s="1"/>
  <c r="DL20" i="10" s="1"/>
  <c r="DL33" i="10"/>
  <c r="DL13" i="10"/>
  <c r="DL17" i="10" s="1"/>
  <c r="DL21" i="10" s="1"/>
  <c r="DE13" i="10"/>
  <c r="DE12" i="10"/>
  <c r="DE33" i="10"/>
  <c r="DE14" i="10"/>
  <c r="DI33" i="10"/>
  <c r="DI12" i="10"/>
  <c r="DI16" i="10" s="1"/>
  <c r="DI20" i="10" s="1"/>
  <c r="DI13" i="10"/>
  <c r="DI17" i="10" s="1"/>
  <c r="DI21" i="10" s="1"/>
  <c r="DI14" i="10"/>
  <c r="DI18" i="10" s="1"/>
  <c r="DI22" i="10" s="1"/>
  <c r="DC13" i="10"/>
  <c r="DC17" i="10" s="1"/>
  <c r="DC21" i="10" s="1"/>
  <c r="DC14" i="10"/>
  <c r="DC18" i="10" s="1"/>
  <c r="DC22" i="10" s="1"/>
  <c r="DC12" i="10"/>
  <c r="DC16" i="10" s="1"/>
  <c r="DC20" i="10" s="1"/>
  <c r="DC33" i="10"/>
  <c r="DD14" i="10"/>
  <c r="DD18" i="10" s="1"/>
  <c r="DD22" i="10" s="1"/>
  <c r="DD12" i="10"/>
  <c r="DD16" i="10" s="1"/>
  <c r="DD20" i="10" s="1"/>
  <c r="DD33" i="10"/>
  <c r="DD13" i="10"/>
  <c r="DD17" i="10" s="1"/>
  <c r="DD21" i="10" s="1"/>
  <c r="DG11" i="10"/>
  <c r="DG18" i="10" s="1"/>
  <c r="DG22" i="10" s="1"/>
  <c r="DG9" i="10"/>
  <c r="DG16" i="10" s="1"/>
  <c r="DG20" i="10" s="1"/>
  <c r="DG32" i="10"/>
  <c r="DG10" i="10"/>
  <c r="DG17" i="10" s="1"/>
  <c r="DG21" i="10" s="1"/>
  <c r="DK13" i="10"/>
  <c r="DK14" i="10"/>
  <c r="DK12" i="10"/>
  <c r="DK33" i="10"/>
  <c r="DD10" i="9"/>
  <c r="DD17" i="9" s="1"/>
  <c r="DD21" i="9" s="1"/>
  <c r="DD32" i="9"/>
  <c r="DD9" i="9"/>
  <c r="DD16" i="9" s="1"/>
  <c r="DD20" i="9" s="1"/>
  <c r="DD11" i="9"/>
  <c r="DD18" i="9" s="1"/>
  <c r="DD22" i="9" s="1"/>
  <c r="E155" i="9"/>
  <c r="E157" i="9" s="1"/>
  <c r="C18" i="9" s="1"/>
  <c r="F18" i="9" s="1"/>
  <c r="I18" i="9" s="1"/>
  <c r="DE6" i="9"/>
  <c r="DH11" i="9"/>
  <c r="DH18" i="9" s="1"/>
  <c r="DH22" i="9" s="1"/>
  <c r="DH10" i="9"/>
  <c r="DH17" i="9" s="1"/>
  <c r="DH21" i="9" s="1"/>
  <c r="DH9" i="9"/>
  <c r="DH16" i="9" s="1"/>
  <c r="DH20" i="9" s="1"/>
  <c r="DH32" i="9"/>
  <c r="DK10" i="9"/>
  <c r="DK17" i="9" s="1"/>
  <c r="DK21" i="9" s="1"/>
  <c r="DK9" i="9"/>
  <c r="DK16" i="9" s="1"/>
  <c r="DK20" i="9" s="1"/>
  <c r="DK11" i="9"/>
  <c r="DK18" i="9" s="1"/>
  <c r="DK22" i="9" s="1"/>
  <c r="DK32" i="9"/>
  <c r="DF13" i="9"/>
  <c r="DF17" i="9" s="1"/>
  <c r="DF21" i="9" s="1"/>
  <c r="DF12" i="9"/>
  <c r="DF16" i="9" s="1"/>
  <c r="DF20" i="9" s="1"/>
  <c r="DF14" i="9"/>
  <c r="DF18" i="9" s="1"/>
  <c r="DF22" i="9" s="1"/>
  <c r="DF33" i="9"/>
  <c r="DE13" i="9"/>
  <c r="DE33" i="9"/>
  <c r="DE14" i="9"/>
  <c r="DE12" i="9"/>
  <c r="DL10" i="9"/>
  <c r="DL17" i="9" s="1"/>
  <c r="DL21" i="9" s="1"/>
  <c r="DL11" i="9"/>
  <c r="DL18" i="9" s="1"/>
  <c r="DL22" i="9" s="1"/>
  <c r="DL32" i="9"/>
  <c r="DL9" i="9"/>
  <c r="DL16" i="9" s="1"/>
  <c r="DL20" i="9" s="1"/>
  <c r="DC14" i="9"/>
  <c r="DC33" i="9"/>
  <c r="DC13" i="9"/>
  <c r="DC12" i="9"/>
  <c r="DC10" i="9"/>
  <c r="DC11" i="9"/>
  <c r="DC9" i="9"/>
  <c r="DC32" i="9"/>
  <c r="E6" i="12"/>
  <c r="H6" i="12" s="1"/>
  <c r="CS33" i="12"/>
  <c r="CS12" i="12"/>
  <c r="CS16" i="12" s="1"/>
  <c r="CS20" i="12" s="1"/>
  <c r="CS13" i="12"/>
  <c r="CS17" i="12" s="1"/>
  <c r="CS21" i="12" s="1"/>
  <c r="CS14" i="12"/>
  <c r="CS18" i="12" s="1"/>
  <c r="CS22" i="12" s="1"/>
  <c r="CU10" i="12"/>
  <c r="CU17" i="12" s="1"/>
  <c r="CU21" i="12" s="1"/>
  <c r="CU11" i="12"/>
  <c r="CU18" i="12" s="1"/>
  <c r="CU22" i="12" s="1"/>
  <c r="CU9" i="12"/>
  <c r="CU16" i="12" s="1"/>
  <c r="CU20" i="12" s="1"/>
  <c r="CU32" i="12"/>
  <c r="CY18" i="12"/>
  <c r="CY22" i="12" s="1"/>
  <c r="CY16" i="12"/>
  <c r="CY20" i="12" s="1"/>
  <c r="CY17" i="12"/>
  <c r="CY21" i="12" s="1"/>
  <c r="CT14" i="12"/>
  <c r="CT18" i="12" s="1"/>
  <c r="CT22" i="12" s="1"/>
  <c r="CT33" i="12"/>
  <c r="CT13" i="12"/>
  <c r="CT17" i="12" s="1"/>
  <c r="CT21" i="12" s="1"/>
  <c r="CT12" i="12"/>
  <c r="CT16" i="12" s="1"/>
  <c r="CT20" i="12" s="1"/>
  <c r="DB14" i="12"/>
  <c r="DB18" i="12" s="1"/>
  <c r="DB22" i="12" s="1"/>
  <c r="DB33" i="12"/>
  <c r="DB12" i="12"/>
  <c r="DB16" i="12" s="1"/>
  <c r="DB20" i="12" s="1"/>
  <c r="DB13" i="12"/>
  <c r="DB17" i="12" s="1"/>
  <c r="DB21" i="12" s="1"/>
  <c r="CZ12" i="11"/>
  <c r="CZ16" i="11" s="1"/>
  <c r="CZ20" i="11" s="1"/>
  <c r="CZ13" i="11"/>
  <c r="CZ17" i="11" s="1"/>
  <c r="CZ21" i="11" s="1"/>
  <c r="CZ33" i="11"/>
  <c r="CZ14" i="11"/>
  <c r="CZ18" i="11" s="1"/>
  <c r="CZ22" i="11" s="1"/>
  <c r="CU16" i="11"/>
  <c r="CU20" i="11" s="1"/>
  <c r="CW32" i="11"/>
  <c r="CW11" i="11"/>
  <c r="CW18" i="11" s="1"/>
  <c r="CW22" i="11" s="1"/>
  <c r="CW10" i="11"/>
  <c r="CW17" i="11" s="1"/>
  <c r="CW21" i="11" s="1"/>
  <c r="CW9" i="11"/>
  <c r="CW16" i="11" s="1"/>
  <c r="CW20" i="11" s="1"/>
  <c r="F46" i="10"/>
  <c r="CU13" i="10"/>
  <c r="CU17" i="10" s="1"/>
  <c r="CU21" i="10" s="1"/>
  <c r="CU14" i="10"/>
  <c r="CU18" i="10" s="1"/>
  <c r="CU22" i="10" s="1"/>
  <c r="CU33" i="10"/>
  <c r="CU12" i="10"/>
  <c r="CU16" i="10" s="1"/>
  <c r="CU20" i="10" s="1"/>
  <c r="CV18" i="10"/>
  <c r="CV22" i="10" s="1"/>
  <c r="CV17" i="10"/>
  <c r="CV21" i="10" s="1"/>
  <c r="CS33" i="9"/>
  <c r="CS12" i="9"/>
  <c r="CS14" i="9"/>
  <c r="CS13" i="9"/>
  <c r="DA33" i="9"/>
  <c r="DA14" i="9"/>
  <c r="DA18" i="9" s="1"/>
  <c r="DA22" i="9" s="1"/>
  <c r="DA12" i="9"/>
  <c r="DA16" i="9" s="1"/>
  <c r="DA20" i="9" s="1"/>
  <c r="DA13" i="9"/>
  <c r="DA17" i="9" s="1"/>
  <c r="DA21" i="9" s="1"/>
  <c r="CX13" i="9"/>
  <c r="CX17" i="9" s="1"/>
  <c r="CX21" i="9" s="1"/>
  <c r="CX12" i="9"/>
  <c r="CX16" i="9" s="1"/>
  <c r="CX20" i="9" s="1"/>
  <c r="CX33" i="9"/>
  <c r="CX14" i="9"/>
  <c r="CX18" i="9" s="1"/>
  <c r="CX22" i="9" s="1"/>
  <c r="CS11" i="9"/>
  <c r="CS9" i="9"/>
  <c r="CS10" i="9"/>
  <c r="CS32" i="9"/>
  <c r="CZ11" i="9"/>
  <c r="CZ18" i="9" s="1"/>
  <c r="CZ22" i="9" s="1"/>
  <c r="CZ10" i="9"/>
  <c r="CZ17" i="9" s="1"/>
  <c r="CZ21" i="9" s="1"/>
  <c r="CZ32" i="9"/>
  <c r="CZ9" i="9"/>
  <c r="CZ16" i="9" s="1"/>
  <c r="CZ20" i="9" s="1"/>
  <c r="DB11" i="9"/>
  <c r="DB18" i="9" s="1"/>
  <c r="DB22" i="9" s="1"/>
  <c r="DB9" i="9"/>
  <c r="DB16" i="9" s="1"/>
  <c r="DB20" i="9" s="1"/>
  <c r="DB32" i="9"/>
  <c r="DB10" i="9"/>
  <c r="DB17" i="9" s="1"/>
  <c r="DB21" i="9" s="1"/>
  <c r="DC16" i="1"/>
  <c r="DC20" i="1" s="1"/>
  <c r="DL17" i="1"/>
  <c r="DL21" i="1" s="1"/>
  <c r="DC17" i="1"/>
  <c r="DC21" i="1" s="1"/>
  <c r="CX16" i="1"/>
  <c r="CX20" i="1" s="1"/>
  <c r="CX17" i="1"/>
  <c r="CX21" i="1" s="1"/>
  <c r="DD18" i="1"/>
  <c r="DD22" i="1" s="1"/>
  <c r="CX18" i="1"/>
  <c r="CX22" i="1" s="1"/>
  <c r="CT18" i="1"/>
  <c r="CT22" i="1" s="1"/>
  <c r="CT17" i="1"/>
  <c r="CT21" i="1" s="1"/>
  <c r="CT16" i="1"/>
  <c r="CT20" i="1" s="1"/>
  <c r="DL16" i="1"/>
  <c r="DL20" i="1" s="1"/>
  <c r="DK16" i="1"/>
  <c r="DK20" i="1" s="1"/>
  <c r="DL18" i="1"/>
  <c r="DL22" i="1" s="1"/>
  <c r="DK18" i="1"/>
  <c r="DK22" i="1" s="1"/>
  <c r="DE11" i="1"/>
  <c r="DE18" i="1" s="1"/>
  <c r="DE22" i="1" s="1"/>
  <c r="DE9" i="1"/>
  <c r="DE16" i="1" s="1"/>
  <c r="DE20" i="1" s="1"/>
  <c r="DE10" i="1"/>
  <c r="DE17" i="1" s="1"/>
  <c r="DE21" i="1" s="1"/>
  <c r="DK17" i="1"/>
  <c r="DK21" i="1" s="1"/>
  <c r="DE32" i="1"/>
  <c r="E20" i="1"/>
  <c r="H20" i="1" s="1"/>
  <c r="F19" i="1"/>
  <c r="I19" i="1" s="1"/>
  <c r="E19" i="1"/>
  <c r="H19" i="1" s="1"/>
  <c r="F24" i="1"/>
  <c r="I24" i="1" s="1"/>
  <c r="E24" i="1"/>
  <c r="H24" i="1" s="1"/>
  <c r="D24" i="1"/>
  <c r="G24" i="1" s="1"/>
  <c r="DP17" i="1"/>
  <c r="DP18" i="1" s="1"/>
  <c r="DP19" i="1" s="1"/>
  <c r="DP20" i="1" s="1"/>
  <c r="D193" i="12"/>
  <c r="D194" i="12" s="1"/>
  <c r="D195" i="12" s="1"/>
  <c r="E157" i="10"/>
  <c r="C18" i="10" s="1"/>
  <c r="E18" i="10" s="1"/>
  <c r="H18" i="10" s="1"/>
  <c r="D21" i="9"/>
  <c r="G21" i="9" s="1"/>
  <c r="D188" i="11"/>
  <c r="D189" i="11" s="1"/>
  <c r="D190" i="11" s="1"/>
  <c r="J157" i="12"/>
  <c r="C23" i="12" s="1"/>
  <c r="F23" i="12" s="1"/>
  <c r="I23" i="12" s="1"/>
  <c r="D23" i="11"/>
  <c r="G23" i="11" s="1"/>
  <c r="E23" i="11"/>
  <c r="H23" i="11" s="1"/>
  <c r="D6" i="12"/>
  <c r="G6" i="12" s="1"/>
  <c r="F24" i="12"/>
  <c r="I24" i="12" s="1"/>
  <c r="K157" i="11"/>
  <c r="C24" i="11" s="1"/>
  <c r="F24" i="11" s="1"/>
  <c r="I24" i="11" s="1"/>
  <c r="K157" i="10"/>
  <c r="C24" i="10" s="1"/>
  <c r="E24" i="10" s="1"/>
  <c r="H24" i="10" s="1"/>
  <c r="F21" i="9"/>
  <c r="I21" i="9" s="1"/>
  <c r="F177" i="12"/>
  <c r="F8" i="10"/>
  <c r="I8" i="10" s="1"/>
  <c r="D8" i="10"/>
  <c r="G8" i="10" s="1"/>
  <c r="E8" i="10"/>
  <c r="H8" i="10" s="1"/>
  <c r="E15" i="12"/>
  <c r="H15" i="12" s="1"/>
  <c r="D24" i="12"/>
  <c r="G24" i="12" s="1"/>
  <c r="F12" i="12"/>
  <c r="I12" i="12" s="1"/>
  <c r="D157" i="1"/>
  <c r="C17" i="1" s="1"/>
  <c r="F17" i="1" s="1"/>
  <c r="I17" i="1" s="1"/>
  <c r="F51" i="11"/>
  <c r="D203" i="12"/>
  <c r="D204" i="12" s="1"/>
  <c r="L157" i="11"/>
  <c r="C25" i="11" s="1"/>
  <c r="F25" i="11" s="1"/>
  <c r="I25" i="11" s="1"/>
  <c r="H114" i="12"/>
  <c r="H95" i="12"/>
  <c r="H114" i="10"/>
  <c r="H95" i="10"/>
  <c r="D22" i="12"/>
  <c r="G22" i="12" s="1"/>
  <c r="E22" i="12"/>
  <c r="H22" i="12" s="1"/>
  <c r="F19" i="10"/>
  <c r="I19" i="10" s="1"/>
  <c r="E24" i="9"/>
  <c r="H24" i="9" s="1"/>
  <c r="F24" i="9"/>
  <c r="I24" i="9" s="1"/>
  <c r="D24" i="9"/>
  <c r="G24" i="9" s="1"/>
  <c r="J178" i="9"/>
  <c r="E140" i="9"/>
  <c r="E12" i="12"/>
  <c r="H12" i="12" s="1"/>
  <c r="F13" i="9"/>
  <c r="I13" i="9" s="1"/>
  <c r="E13" i="9"/>
  <c r="H13" i="9" s="1"/>
  <c r="D21" i="11"/>
  <c r="G21" i="11" s="1"/>
  <c r="E21" i="11"/>
  <c r="H21" i="11" s="1"/>
  <c r="F46" i="11"/>
  <c r="D141" i="11"/>
  <c r="D159" i="11"/>
  <c r="D156" i="11"/>
  <c r="D157" i="11" s="1"/>
  <c r="C17" i="11" s="1"/>
  <c r="F17" i="11" s="1"/>
  <c r="I17" i="11" s="1"/>
  <c r="D59" i="10"/>
  <c r="D25" i="1"/>
  <c r="G25" i="1" s="1"/>
  <c r="E25" i="1"/>
  <c r="H25" i="1" s="1"/>
  <c r="F177" i="10"/>
  <c r="Q179" i="9"/>
  <c r="Q177" i="9"/>
  <c r="L140" i="9"/>
  <c r="L159" i="9"/>
  <c r="Q176" i="9"/>
  <c r="Q178" i="9"/>
  <c r="L155" i="9"/>
  <c r="L157" i="9" s="1"/>
  <c r="C25" i="9" s="1"/>
  <c r="F25" i="9" s="1"/>
  <c r="I25" i="9" s="1"/>
  <c r="D218" i="9"/>
  <c r="J141" i="10"/>
  <c r="J159" i="10"/>
  <c r="J156" i="10"/>
  <c r="J157" i="10" s="1"/>
  <c r="C23" i="10" s="1"/>
  <c r="F23" i="10" s="1"/>
  <c r="I23" i="10" s="1"/>
  <c r="I179" i="9"/>
  <c r="I177" i="9"/>
  <c r="I178" i="9"/>
  <c r="D155" i="9"/>
  <c r="D157" i="9" s="1"/>
  <c r="C17" i="9" s="1"/>
  <c r="F17" i="9" s="1"/>
  <c r="I17" i="9" s="1"/>
  <c r="I180" i="9"/>
  <c r="D159" i="9"/>
  <c r="D140" i="9"/>
  <c r="D203" i="11"/>
  <c r="D204" i="11" s="1"/>
  <c r="D178" i="9"/>
  <c r="F177" i="9"/>
  <c r="D42" i="11"/>
  <c r="F41" i="11"/>
  <c r="L133" i="2"/>
  <c r="J179" i="9"/>
  <c r="E159" i="9"/>
  <c r="J176" i="9"/>
  <c r="E161" i="12"/>
  <c r="E142" i="12"/>
  <c r="F141" i="9"/>
  <c r="F159" i="9"/>
  <c r="F156" i="9"/>
  <c r="F157" i="9" s="1"/>
  <c r="C19" i="9" s="1"/>
  <c r="F19" i="9" s="1"/>
  <c r="I19" i="9" s="1"/>
  <c r="D133" i="2"/>
  <c r="M179" i="12"/>
  <c r="H155" i="12"/>
  <c r="H157" i="12" s="1"/>
  <c r="C21" i="12" s="1"/>
  <c r="E21" i="12" s="1"/>
  <c r="H21" i="12" s="1"/>
  <c r="H140" i="12"/>
  <c r="D197" i="12"/>
  <c r="H159" i="12"/>
  <c r="D183" i="9"/>
  <c r="F182" i="9"/>
  <c r="I176" i="9"/>
  <c r="D179" i="10"/>
  <c r="E16" i="12"/>
  <c r="H16" i="12" s="1"/>
  <c r="M179" i="10"/>
  <c r="H140" i="10"/>
  <c r="D197" i="10"/>
  <c r="H155" i="10"/>
  <c r="H157" i="10" s="1"/>
  <c r="C21" i="10" s="1"/>
  <c r="H159" i="10"/>
  <c r="D73" i="2"/>
  <c r="L73" i="2"/>
  <c r="D141" i="10"/>
  <c r="D159" i="10"/>
  <c r="D156" i="10"/>
  <c r="D157" i="10" s="1"/>
  <c r="C17" i="10" s="1"/>
  <c r="E103" i="2"/>
  <c r="E73" i="2"/>
  <c r="L156" i="10"/>
  <c r="L157" i="10" s="1"/>
  <c r="C25" i="10" s="1"/>
  <c r="L159" i="10"/>
  <c r="L141" i="10"/>
  <c r="J178" i="11"/>
  <c r="E155" i="11"/>
  <c r="E157" i="11" s="1"/>
  <c r="C18" i="11" s="1"/>
  <c r="J179" i="11"/>
  <c r="D182" i="11"/>
  <c r="E140" i="11"/>
  <c r="J176" i="11"/>
  <c r="E159" i="11"/>
  <c r="C142" i="11"/>
  <c r="C161" i="11"/>
  <c r="D16" i="12"/>
  <c r="G16" i="12" s="1"/>
  <c r="C161" i="10"/>
  <c r="C142" i="10"/>
  <c r="C161" i="12"/>
  <c r="C142" i="12"/>
  <c r="C155" i="9"/>
  <c r="C157" i="9" s="1"/>
  <c r="C16" i="9" s="1"/>
  <c r="H176" i="9"/>
  <c r="H179" i="9"/>
  <c r="H178" i="9"/>
  <c r="C140" i="9"/>
  <c r="C159" i="9"/>
  <c r="F172" i="9"/>
  <c r="D173" i="9"/>
  <c r="C43" i="2"/>
  <c r="F9" i="11"/>
  <c r="I9" i="11" s="1"/>
  <c r="I37" i="11"/>
  <c r="I35" i="11"/>
  <c r="K39" i="1"/>
  <c r="K39" i="12"/>
  <c r="K36" i="12"/>
  <c r="D9" i="11"/>
  <c r="G9" i="11" s="1"/>
  <c r="J180" i="1"/>
  <c r="F19" i="12"/>
  <c r="I19" i="12" s="1"/>
  <c r="K180" i="1"/>
  <c r="E22" i="10"/>
  <c r="H22" i="10" s="1"/>
  <c r="D22" i="10"/>
  <c r="G22" i="10" s="1"/>
  <c r="I181" i="1"/>
  <c r="D19" i="10"/>
  <c r="G19" i="10" s="1"/>
  <c r="K38" i="1"/>
  <c r="J38" i="1"/>
  <c r="K36" i="1"/>
  <c r="J36" i="1"/>
  <c r="J36" i="9"/>
  <c r="J181" i="1"/>
  <c r="K181" i="12"/>
  <c r="J181" i="12"/>
  <c r="D19" i="12"/>
  <c r="G19" i="12" s="1"/>
  <c r="L181" i="12"/>
  <c r="I181" i="10"/>
  <c r="I181" i="9"/>
  <c r="K181" i="1"/>
  <c r="D11" i="11"/>
  <c r="G11" i="11" s="1"/>
  <c r="E11" i="11"/>
  <c r="H11" i="11" s="1"/>
  <c r="D9" i="12"/>
  <c r="G9" i="12" s="1"/>
  <c r="F9" i="12"/>
  <c r="I9" i="12" s="1"/>
  <c r="L33" i="12"/>
  <c r="F7" i="11"/>
  <c r="I7" i="11" s="1"/>
  <c r="L33" i="11"/>
  <c r="F10" i="11"/>
  <c r="I10" i="11" s="1"/>
  <c r="E22" i="1"/>
  <c r="H22" i="1" s="1"/>
  <c r="F22" i="1"/>
  <c r="I22" i="1" s="1"/>
  <c r="D22" i="1"/>
  <c r="G22" i="1" s="1"/>
  <c r="L174" i="1"/>
  <c r="M174" i="1"/>
  <c r="F6" i="11"/>
  <c r="I6" i="11" s="1"/>
  <c r="D6" i="11"/>
  <c r="G6" i="11" s="1"/>
  <c r="D11" i="12"/>
  <c r="G11" i="12" s="1"/>
  <c r="E11" i="12"/>
  <c r="H11" i="12" s="1"/>
  <c r="BJ17" i="12"/>
  <c r="BI18" i="12"/>
  <c r="BI19" i="12" s="1"/>
  <c r="BI20" i="12" s="1"/>
  <c r="BI21" i="12" s="1"/>
  <c r="BI22" i="12" s="1"/>
  <c r="BI23" i="12" s="1"/>
  <c r="BI24" i="12" s="1"/>
  <c r="BI25" i="12" s="1"/>
  <c r="BI26" i="12" s="1"/>
  <c r="BI27" i="12" s="1"/>
  <c r="BI28" i="12" s="1"/>
  <c r="BI29" i="12" s="1"/>
  <c r="BI30" i="12" s="1"/>
  <c r="BI31" i="12" s="1"/>
  <c r="BI32" i="12" s="1"/>
  <c r="BI33" i="12" s="1"/>
  <c r="BI34" i="12" s="1"/>
  <c r="BI35" i="12" s="1"/>
  <c r="BI36" i="12" s="1"/>
  <c r="BI37" i="12" s="1"/>
  <c r="BI38" i="12" s="1"/>
  <c r="BI39" i="12" s="1"/>
  <c r="BI40" i="12" s="1"/>
  <c r="BI41" i="12" s="1"/>
  <c r="BI42" i="12" s="1"/>
  <c r="BI43" i="12" s="1"/>
  <c r="BI44" i="12" s="1"/>
  <c r="BI45" i="12" s="1"/>
  <c r="BI46" i="12" s="1"/>
  <c r="BI47" i="12" s="1"/>
  <c r="BI48" i="12" s="1"/>
  <c r="BI49" i="12" s="1"/>
  <c r="BI50" i="12" s="1"/>
  <c r="BI51" i="12" s="1"/>
  <c r="BI52" i="12" s="1"/>
  <c r="BI53" i="12" s="1"/>
  <c r="BI54" i="12" s="1"/>
  <c r="BI55" i="12" s="1"/>
  <c r="BI56" i="12" s="1"/>
  <c r="BI57" i="12" s="1"/>
  <c r="BI58" i="12" s="1"/>
  <c r="BI59" i="12" s="1"/>
  <c r="BI60" i="12" s="1"/>
  <c r="BI61" i="12" s="1"/>
  <c r="BI62" i="12" s="1"/>
  <c r="BI63" i="12" s="1"/>
  <c r="BI64" i="12" s="1"/>
  <c r="BI65" i="12" s="1"/>
  <c r="BI66" i="12" s="1"/>
  <c r="BI67" i="12" s="1"/>
  <c r="BI68" i="12" s="1"/>
  <c r="BI69" i="12" s="1"/>
  <c r="BI70" i="12" s="1"/>
  <c r="BI71" i="12" s="1"/>
  <c r="BI72" i="12" s="1"/>
  <c r="BI73" i="12" s="1"/>
  <c r="BI74" i="12" s="1"/>
  <c r="BI75" i="12" s="1"/>
  <c r="BI76" i="12" s="1"/>
  <c r="BI77" i="12" s="1"/>
  <c r="BI78" i="12" s="1"/>
  <c r="BI79" i="12" s="1"/>
  <c r="BI80" i="12" s="1"/>
  <c r="BI81" i="12" s="1"/>
  <c r="BI82" i="12" s="1"/>
  <c r="BI83" i="12" s="1"/>
  <c r="BI84" i="12" s="1"/>
  <c r="BI85" i="12" s="1"/>
  <c r="BI86" i="12" s="1"/>
  <c r="BI87" i="12" s="1"/>
  <c r="BI88" i="12" s="1"/>
  <c r="BI89" i="12" s="1"/>
  <c r="BI90" i="12" s="1"/>
  <c r="BI91" i="12" s="1"/>
  <c r="BI92" i="12" s="1"/>
  <c r="BI93" i="12" s="1"/>
  <c r="BI94" i="12" s="1"/>
  <c r="BI95" i="12" s="1"/>
  <c r="BI96" i="12" s="1"/>
  <c r="BI97" i="12" s="1"/>
  <c r="BI98" i="12" s="1"/>
  <c r="BI99" i="12" s="1"/>
  <c r="BI100" i="12" s="1"/>
  <c r="BI101" i="12" s="1"/>
  <c r="BI102" i="12" s="1"/>
  <c r="BI103" i="12" s="1"/>
  <c r="BI106" i="12" s="1"/>
  <c r="BI107" i="12" s="1"/>
  <c r="BI108" i="12" s="1"/>
  <c r="BI109" i="12" s="1"/>
  <c r="BI110" i="12" s="1"/>
  <c r="BI111" i="12" s="1"/>
  <c r="BI112" i="12" s="1"/>
  <c r="BI113" i="12" s="1"/>
  <c r="BI114" i="12" s="1"/>
  <c r="BI115" i="12" s="1"/>
  <c r="BI116" i="12" s="1"/>
  <c r="BI117" i="12" s="1"/>
  <c r="BI118" i="12" s="1"/>
  <c r="BI119" i="12" s="1"/>
  <c r="BI120" i="12" s="1"/>
  <c r="BI121" i="12" s="1"/>
  <c r="BI122" i="12" s="1"/>
  <c r="BI123" i="12" s="1"/>
  <c r="BI124" i="12" s="1"/>
  <c r="BI125" i="12" s="1"/>
  <c r="BI126" i="12" s="1"/>
  <c r="BI127" i="12" s="1"/>
  <c r="BI128" i="12" s="1"/>
  <c r="BI129" i="12" s="1"/>
  <c r="BI130" i="12" s="1"/>
  <c r="BI131" i="12" s="1"/>
  <c r="BI132" i="12" s="1"/>
  <c r="BI133" i="12" s="1"/>
  <c r="BI134" i="12" s="1"/>
  <c r="BI135" i="12" s="1"/>
  <c r="D209" i="12"/>
  <c r="E7" i="12"/>
  <c r="H7" i="12" s="1"/>
  <c r="D7" i="12"/>
  <c r="G7" i="12" s="1"/>
  <c r="F7" i="12"/>
  <c r="I7" i="12" s="1"/>
  <c r="D174" i="12"/>
  <c r="F66" i="12"/>
  <c r="D59" i="12"/>
  <c r="D180" i="12"/>
  <c r="F14" i="12"/>
  <c r="I14" i="12" s="1"/>
  <c r="E14" i="12"/>
  <c r="H14" i="12" s="1"/>
  <c r="D14" i="12"/>
  <c r="G14" i="12" s="1"/>
  <c r="D220" i="12"/>
  <c r="F10" i="12"/>
  <c r="I10" i="12" s="1"/>
  <c r="E10" i="12"/>
  <c r="H10" i="12" s="1"/>
  <c r="D10" i="12"/>
  <c r="G10" i="12" s="1"/>
  <c r="BH34" i="12"/>
  <c r="BH35" i="12" s="1"/>
  <c r="BH36" i="12" s="1"/>
  <c r="BH37" i="12" s="1"/>
  <c r="BH38" i="12" s="1"/>
  <c r="BH39" i="12" s="1"/>
  <c r="BH40" i="12" s="1"/>
  <c r="BH41" i="12" s="1"/>
  <c r="BH42" i="12" s="1"/>
  <c r="BH43" i="12" s="1"/>
  <c r="BH44" i="12" s="1"/>
  <c r="BH45" i="12" s="1"/>
  <c r="BH46" i="12" s="1"/>
  <c r="BH47" i="12" s="1"/>
  <c r="BH48" i="12" s="1"/>
  <c r="BH49" i="12" s="1"/>
  <c r="BH50" i="12" s="1"/>
  <c r="BH51" i="12" s="1"/>
  <c r="BH52" i="12" s="1"/>
  <c r="BH53" i="12" s="1"/>
  <c r="BH54" i="12" s="1"/>
  <c r="BH55" i="12" s="1"/>
  <c r="BH56" i="12" s="1"/>
  <c r="BH57" i="12" s="1"/>
  <c r="BH58" i="12" s="1"/>
  <c r="BH59" i="12" s="1"/>
  <c r="BH60" i="12" s="1"/>
  <c r="BH61" i="12" s="1"/>
  <c r="BH62" i="12" s="1"/>
  <c r="BH63" i="12" s="1"/>
  <c r="BH64" i="12" s="1"/>
  <c r="BH65" i="12" s="1"/>
  <c r="BH66" i="12" s="1"/>
  <c r="BH67" i="12" s="1"/>
  <c r="BH68" i="12" s="1"/>
  <c r="BH69" i="12" s="1"/>
  <c r="BH70" i="12" s="1"/>
  <c r="BH71" i="12" s="1"/>
  <c r="BH72" i="12" s="1"/>
  <c r="BH73" i="12" s="1"/>
  <c r="BH74" i="12" s="1"/>
  <c r="BH75" i="12" s="1"/>
  <c r="BH76" i="12" s="1"/>
  <c r="BH77" i="12" s="1"/>
  <c r="BH78" i="12" s="1"/>
  <c r="BH79" i="12" s="1"/>
  <c r="BH80" i="12" s="1"/>
  <c r="BH81" i="12" s="1"/>
  <c r="BH82" i="12" s="1"/>
  <c r="BH83" i="12" s="1"/>
  <c r="BH84" i="12" s="1"/>
  <c r="BH85" i="12" s="1"/>
  <c r="BH86" i="12" s="1"/>
  <c r="BH87" i="12" s="1"/>
  <c r="BH88" i="12" s="1"/>
  <c r="BH89" i="12" s="1"/>
  <c r="BH90" i="12" s="1"/>
  <c r="BH91" i="12" s="1"/>
  <c r="BH92" i="12" s="1"/>
  <c r="BH93" i="12" s="1"/>
  <c r="BH94" i="12" s="1"/>
  <c r="BH95" i="12" s="1"/>
  <c r="BH96" i="12" s="1"/>
  <c r="BH97" i="12" s="1"/>
  <c r="BH98" i="12" s="1"/>
  <c r="BH99" i="12" s="1"/>
  <c r="BH100" i="12" s="1"/>
  <c r="BH101" i="12" s="1"/>
  <c r="BH102" i="12" s="1"/>
  <c r="BH103" i="12" s="1"/>
  <c r="BH106" i="12" s="1"/>
  <c r="BH107" i="12" s="1"/>
  <c r="BH108" i="12" s="1"/>
  <c r="BH109" i="12" s="1"/>
  <c r="BH110" i="12" s="1"/>
  <c r="BH111" i="12" s="1"/>
  <c r="BH112" i="12" s="1"/>
  <c r="BH113" i="12" s="1"/>
  <c r="BH114" i="12" s="1"/>
  <c r="BH115" i="12" s="1"/>
  <c r="BH116" i="12" s="1"/>
  <c r="BH117" i="12" s="1"/>
  <c r="BH118" i="12" s="1"/>
  <c r="BH119" i="12" s="1"/>
  <c r="BH120" i="12" s="1"/>
  <c r="BH121" i="12" s="1"/>
  <c r="BH122" i="12" s="1"/>
  <c r="BH123" i="12" s="1"/>
  <c r="BH124" i="12" s="1"/>
  <c r="BH125" i="12" s="1"/>
  <c r="BH126" i="12" s="1"/>
  <c r="BH127" i="12" s="1"/>
  <c r="BH128" i="12" s="1"/>
  <c r="BH129" i="12" s="1"/>
  <c r="BH130" i="12" s="1"/>
  <c r="BH131" i="12" s="1"/>
  <c r="BH132" i="12" s="1"/>
  <c r="BH133" i="12" s="1"/>
  <c r="BH134" i="12" s="1"/>
  <c r="BH135" i="12" s="1"/>
  <c r="D214" i="12"/>
  <c r="F8" i="12"/>
  <c r="I8" i="12" s="1"/>
  <c r="D8" i="12"/>
  <c r="G8" i="12" s="1"/>
  <c r="E8" i="12"/>
  <c r="H8" i="12" s="1"/>
  <c r="E20" i="12"/>
  <c r="H20" i="12" s="1"/>
  <c r="D20" i="12"/>
  <c r="G20" i="12" s="1"/>
  <c r="F20" i="12"/>
  <c r="I20" i="12" s="1"/>
  <c r="D10" i="11"/>
  <c r="G10" i="11" s="1"/>
  <c r="D7" i="11"/>
  <c r="G7" i="11" s="1"/>
  <c r="F12" i="11"/>
  <c r="I12" i="11" s="1"/>
  <c r="E12" i="11"/>
  <c r="H12" i="11" s="1"/>
  <c r="D12" i="11"/>
  <c r="G12" i="11" s="1"/>
  <c r="F8" i="11"/>
  <c r="I8" i="11" s="1"/>
  <c r="E8" i="11"/>
  <c r="H8" i="11" s="1"/>
  <c r="D8" i="11"/>
  <c r="G8" i="11" s="1"/>
  <c r="F20" i="11"/>
  <c r="I20" i="11" s="1"/>
  <c r="E20" i="11"/>
  <c r="H20" i="11" s="1"/>
  <c r="D20" i="11"/>
  <c r="G20" i="11" s="1"/>
  <c r="D180" i="11"/>
  <c r="D220" i="11"/>
  <c r="D209" i="11"/>
  <c r="BI18" i="11"/>
  <c r="BI19" i="11" s="1"/>
  <c r="BI20" i="11" s="1"/>
  <c r="BI21" i="11" s="1"/>
  <c r="BI22" i="11" s="1"/>
  <c r="BI23" i="11" s="1"/>
  <c r="BI24" i="11" s="1"/>
  <c r="BI25" i="11" s="1"/>
  <c r="BI26" i="11" s="1"/>
  <c r="BI27" i="11" s="1"/>
  <c r="BI28" i="11" s="1"/>
  <c r="BI29" i="11" s="1"/>
  <c r="BI30" i="11" s="1"/>
  <c r="BI31" i="11" s="1"/>
  <c r="BI32" i="11" s="1"/>
  <c r="BI33" i="11" s="1"/>
  <c r="BI34" i="11" s="1"/>
  <c r="BI35" i="11" s="1"/>
  <c r="BI36" i="11" s="1"/>
  <c r="BI37" i="11" s="1"/>
  <c r="BI38" i="11" s="1"/>
  <c r="BI39" i="11" s="1"/>
  <c r="BI40" i="11" s="1"/>
  <c r="BI41" i="11" s="1"/>
  <c r="BI42" i="11" s="1"/>
  <c r="BI43" i="11" s="1"/>
  <c r="BI44" i="11" s="1"/>
  <c r="BI45" i="11" s="1"/>
  <c r="BI46" i="11" s="1"/>
  <c r="BI47" i="11" s="1"/>
  <c r="BI48" i="11" s="1"/>
  <c r="BI49" i="11" s="1"/>
  <c r="BI50" i="11" s="1"/>
  <c r="BI51" i="11" s="1"/>
  <c r="BI52" i="11" s="1"/>
  <c r="BI53" i="11" s="1"/>
  <c r="BI54" i="11" s="1"/>
  <c r="BI55" i="11" s="1"/>
  <c r="BI56" i="11" s="1"/>
  <c r="BI57" i="11" s="1"/>
  <c r="BI58" i="11" s="1"/>
  <c r="BI59" i="11" s="1"/>
  <c r="BI60" i="11" s="1"/>
  <c r="BI61" i="11" s="1"/>
  <c r="BI62" i="11" s="1"/>
  <c r="BI63" i="11" s="1"/>
  <c r="BI64" i="11" s="1"/>
  <c r="BI65" i="11" s="1"/>
  <c r="BI66" i="11" s="1"/>
  <c r="BI67" i="11" s="1"/>
  <c r="BI68" i="11" s="1"/>
  <c r="BI69" i="11" s="1"/>
  <c r="BI70" i="11" s="1"/>
  <c r="BI71" i="11" s="1"/>
  <c r="BI72" i="11" s="1"/>
  <c r="BI73" i="11" s="1"/>
  <c r="BI74" i="11" s="1"/>
  <c r="BI75" i="11" s="1"/>
  <c r="BI76" i="11" s="1"/>
  <c r="BI77" i="11" s="1"/>
  <c r="BI78" i="11" s="1"/>
  <c r="BI79" i="11" s="1"/>
  <c r="BI80" i="11" s="1"/>
  <c r="BI81" i="11" s="1"/>
  <c r="BI82" i="11" s="1"/>
  <c r="BI83" i="11" s="1"/>
  <c r="BI84" i="11" s="1"/>
  <c r="BI85" i="11" s="1"/>
  <c r="BI86" i="11" s="1"/>
  <c r="BI87" i="11" s="1"/>
  <c r="BI88" i="11" s="1"/>
  <c r="BI89" i="11" s="1"/>
  <c r="BI90" i="11" s="1"/>
  <c r="BI91" i="11" s="1"/>
  <c r="BI92" i="11" s="1"/>
  <c r="BI93" i="11" s="1"/>
  <c r="BI94" i="11" s="1"/>
  <c r="BI95" i="11" s="1"/>
  <c r="BI96" i="11" s="1"/>
  <c r="BI97" i="11" s="1"/>
  <c r="BI98" i="11" s="1"/>
  <c r="BI99" i="11" s="1"/>
  <c r="BI100" i="11" s="1"/>
  <c r="BI101" i="11" s="1"/>
  <c r="BI102" i="11" s="1"/>
  <c r="BI103" i="11" s="1"/>
  <c r="BI106" i="11" s="1"/>
  <c r="BI107" i="11" s="1"/>
  <c r="BI108" i="11" s="1"/>
  <c r="BI109" i="11" s="1"/>
  <c r="BI110" i="11" s="1"/>
  <c r="BI111" i="11" s="1"/>
  <c r="BI112" i="11" s="1"/>
  <c r="BI113" i="11" s="1"/>
  <c r="BI114" i="11" s="1"/>
  <c r="BI115" i="11" s="1"/>
  <c r="BI116" i="11" s="1"/>
  <c r="BI117" i="11" s="1"/>
  <c r="BI118" i="11" s="1"/>
  <c r="BI119" i="11" s="1"/>
  <c r="BI120" i="11" s="1"/>
  <c r="BI121" i="11" s="1"/>
  <c r="BI122" i="11" s="1"/>
  <c r="BI123" i="11" s="1"/>
  <c r="BI124" i="11" s="1"/>
  <c r="BI125" i="11" s="1"/>
  <c r="BI126" i="11" s="1"/>
  <c r="BI127" i="11" s="1"/>
  <c r="BI128" i="11" s="1"/>
  <c r="BI129" i="11" s="1"/>
  <c r="BI130" i="11" s="1"/>
  <c r="BI131" i="11" s="1"/>
  <c r="BI132" i="11" s="1"/>
  <c r="BI133" i="11" s="1"/>
  <c r="BI134" i="11" s="1"/>
  <c r="BI135" i="11" s="1"/>
  <c r="BJ17" i="11"/>
  <c r="F19" i="11"/>
  <c r="I19" i="11" s="1"/>
  <c r="E19" i="11"/>
  <c r="H19" i="11" s="1"/>
  <c r="D19" i="11"/>
  <c r="G19" i="11" s="1"/>
  <c r="F56" i="11"/>
  <c r="F192" i="11"/>
  <c r="D214" i="11"/>
  <c r="F13" i="11"/>
  <c r="I13" i="11" s="1"/>
  <c r="E13" i="11"/>
  <c r="H13" i="11" s="1"/>
  <c r="D13" i="11"/>
  <c r="G13" i="11" s="1"/>
  <c r="D174" i="11"/>
  <c r="F15" i="11"/>
  <c r="I15" i="11" s="1"/>
  <c r="E15" i="11"/>
  <c r="H15" i="11" s="1"/>
  <c r="D15" i="11"/>
  <c r="G15" i="11" s="1"/>
  <c r="D14" i="11"/>
  <c r="G14" i="11" s="1"/>
  <c r="F14" i="11"/>
  <c r="I14" i="11" s="1"/>
  <c r="E14" i="11"/>
  <c r="H14" i="11" s="1"/>
  <c r="D69" i="10"/>
  <c r="F20" i="10"/>
  <c r="I20" i="10" s="1"/>
  <c r="E20" i="10"/>
  <c r="H20" i="10" s="1"/>
  <c r="D20" i="10"/>
  <c r="G20" i="10" s="1"/>
  <c r="BH17" i="10"/>
  <c r="BG18" i="10"/>
  <c r="BG19" i="10" s="1"/>
  <c r="BG20" i="10" s="1"/>
  <c r="BG21" i="10" s="1"/>
  <c r="BG22" i="10" s="1"/>
  <c r="BG23" i="10" s="1"/>
  <c r="BG24" i="10" s="1"/>
  <c r="BG25" i="10" s="1"/>
  <c r="BG26" i="10" s="1"/>
  <c r="BG27" i="10" s="1"/>
  <c r="BG28" i="10" s="1"/>
  <c r="BG29" i="10" s="1"/>
  <c r="BG30" i="10" s="1"/>
  <c r="BG31" i="10" s="1"/>
  <c r="BG32" i="10" s="1"/>
  <c r="BG33" i="10" s="1"/>
  <c r="BG34" i="10" s="1"/>
  <c r="BG35" i="10" s="1"/>
  <c r="BG36" i="10" s="1"/>
  <c r="BG37" i="10" s="1"/>
  <c r="BG38" i="10" s="1"/>
  <c r="BG39" i="10" s="1"/>
  <c r="BG40" i="10" s="1"/>
  <c r="BG41" i="10" s="1"/>
  <c r="BG42" i="10" s="1"/>
  <c r="BG43" i="10" s="1"/>
  <c r="BG44" i="10" s="1"/>
  <c r="BG45" i="10" s="1"/>
  <c r="BG46" i="10" s="1"/>
  <c r="BG47" i="10" s="1"/>
  <c r="BG48" i="10" s="1"/>
  <c r="BG49" i="10" s="1"/>
  <c r="BG50" i="10" s="1"/>
  <c r="BG51" i="10" s="1"/>
  <c r="BG52" i="10" s="1"/>
  <c r="BG53" i="10" s="1"/>
  <c r="BG54" i="10" s="1"/>
  <c r="BG55" i="10" s="1"/>
  <c r="BG56" i="10" s="1"/>
  <c r="BG57" i="10" s="1"/>
  <c r="BG58" i="10" s="1"/>
  <c r="BG59" i="10" s="1"/>
  <c r="BG60" i="10" s="1"/>
  <c r="BG61" i="10" s="1"/>
  <c r="BG62" i="10" s="1"/>
  <c r="BG63" i="10" s="1"/>
  <c r="BG64" i="10" s="1"/>
  <c r="BG65" i="10" s="1"/>
  <c r="BG66" i="10" s="1"/>
  <c r="BG67" i="10" s="1"/>
  <c r="BG68" i="10" s="1"/>
  <c r="BG69" i="10" s="1"/>
  <c r="BG70" i="10" s="1"/>
  <c r="BG71" i="10" s="1"/>
  <c r="BG72" i="10" s="1"/>
  <c r="BG73" i="10" s="1"/>
  <c r="BG74" i="10" s="1"/>
  <c r="BG75" i="10" s="1"/>
  <c r="BG76" i="10" s="1"/>
  <c r="BG77" i="10" s="1"/>
  <c r="BG78" i="10" s="1"/>
  <c r="BG79" i="10" s="1"/>
  <c r="BG80" i="10" s="1"/>
  <c r="BG81" i="10" s="1"/>
  <c r="BG82" i="10" s="1"/>
  <c r="BG83" i="10" s="1"/>
  <c r="BG84" i="10" s="1"/>
  <c r="BG85" i="10" s="1"/>
  <c r="BG86" i="10" s="1"/>
  <c r="BG87" i="10" s="1"/>
  <c r="BG88" i="10" s="1"/>
  <c r="BG89" i="10" s="1"/>
  <c r="BG90" i="10" s="1"/>
  <c r="BG91" i="10" s="1"/>
  <c r="BG92" i="10" s="1"/>
  <c r="BG93" i="10" s="1"/>
  <c r="BG94" i="10" s="1"/>
  <c r="BG95" i="10" s="1"/>
  <c r="BG96" i="10" s="1"/>
  <c r="BG97" i="10" s="1"/>
  <c r="BG98" i="10" s="1"/>
  <c r="BG99" i="10" s="1"/>
  <c r="BG100" i="10" s="1"/>
  <c r="BG101" i="10" s="1"/>
  <c r="BG102" i="10" s="1"/>
  <c r="BG103" i="10" s="1"/>
  <c r="BG106" i="10" s="1"/>
  <c r="BG107" i="10" s="1"/>
  <c r="BG108" i="10" s="1"/>
  <c r="BG109" i="10" s="1"/>
  <c r="BG110" i="10" s="1"/>
  <c r="BG111" i="10" s="1"/>
  <c r="BG112" i="10" s="1"/>
  <c r="BG113" i="10" s="1"/>
  <c r="BG114" i="10" s="1"/>
  <c r="BG115" i="10" s="1"/>
  <c r="BG116" i="10" s="1"/>
  <c r="BG117" i="10" s="1"/>
  <c r="BG118" i="10" s="1"/>
  <c r="BG119" i="10" s="1"/>
  <c r="BG120" i="10" s="1"/>
  <c r="BG121" i="10" s="1"/>
  <c r="BG122" i="10" s="1"/>
  <c r="BG123" i="10" s="1"/>
  <c r="BG124" i="10" s="1"/>
  <c r="BG125" i="10" s="1"/>
  <c r="BG126" i="10" s="1"/>
  <c r="BG127" i="10" s="1"/>
  <c r="BG128" i="10" s="1"/>
  <c r="BG129" i="10" s="1"/>
  <c r="BG130" i="10" s="1"/>
  <c r="BG131" i="10" s="1"/>
  <c r="BG132" i="10" s="1"/>
  <c r="BG133" i="10" s="1"/>
  <c r="BG134" i="10" s="1"/>
  <c r="BG135" i="10" s="1"/>
  <c r="D49" i="10"/>
  <c r="D39" i="10"/>
  <c r="F10" i="10"/>
  <c r="I10" i="10" s="1"/>
  <c r="E10" i="10"/>
  <c r="H10" i="10" s="1"/>
  <c r="D10" i="10"/>
  <c r="G10" i="10" s="1"/>
  <c r="F51" i="10"/>
  <c r="F187" i="10"/>
  <c r="D64" i="10"/>
  <c r="F14" i="10"/>
  <c r="I14" i="10" s="1"/>
  <c r="E14" i="10"/>
  <c r="H14" i="10" s="1"/>
  <c r="D14" i="10"/>
  <c r="G14" i="10" s="1"/>
  <c r="D190" i="10"/>
  <c r="D34" i="10"/>
  <c r="E11" i="10"/>
  <c r="H11" i="10" s="1"/>
  <c r="F11" i="10"/>
  <c r="I11" i="10" s="1"/>
  <c r="D11" i="10"/>
  <c r="G11" i="10" s="1"/>
  <c r="F9" i="9"/>
  <c r="I9" i="9" s="1"/>
  <c r="E9" i="9"/>
  <c r="H9" i="9" s="1"/>
  <c r="D9" i="9"/>
  <c r="G9" i="9" s="1"/>
  <c r="F7" i="9"/>
  <c r="I7" i="9" s="1"/>
  <c r="E7" i="9"/>
  <c r="H7" i="9" s="1"/>
  <c r="D7" i="9"/>
  <c r="G7" i="9" s="1"/>
  <c r="F15" i="9"/>
  <c r="I15" i="9" s="1"/>
  <c r="E15" i="9"/>
  <c r="H15" i="9" s="1"/>
  <c r="D15" i="9"/>
  <c r="G15" i="9" s="1"/>
  <c r="E14" i="9"/>
  <c r="H14" i="9" s="1"/>
  <c r="D14" i="9"/>
  <c r="G14" i="9" s="1"/>
  <c r="F14" i="9"/>
  <c r="I14" i="9" s="1"/>
  <c r="E20" i="9"/>
  <c r="H20" i="9" s="1"/>
  <c r="D20" i="9"/>
  <c r="G20" i="9" s="1"/>
  <c r="F20" i="9"/>
  <c r="I20" i="9" s="1"/>
  <c r="D8" i="9"/>
  <c r="G8" i="9" s="1"/>
  <c r="E8" i="9"/>
  <c r="H8" i="9" s="1"/>
  <c r="F8" i="9"/>
  <c r="I8" i="9" s="1"/>
  <c r="F12" i="9"/>
  <c r="I12" i="9" s="1"/>
  <c r="E12" i="9"/>
  <c r="H12" i="9" s="1"/>
  <c r="D12" i="9"/>
  <c r="G12" i="9" s="1"/>
  <c r="F51" i="9"/>
  <c r="F187" i="9"/>
  <c r="D190" i="9"/>
  <c r="F10" i="9"/>
  <c r="I10" i="9" s="1"/>
  <c r="E10" i="9"/>
  <c r="H10" i="9" s="1"/>
  <c r="D10" i="9"/>
  <c r="G10" i="9" s="1"/>
  <c r="BF34" i="9"/>
  <c r="BF35" i="9" s="1"/>
  <c r="BF36" i="9" s="1"/>
  <c r="BF37" i="9" s="1"/>
  <c r="BF38" i="9" s="1"/>
  <c r="BF39" i="9" s="1"/>
  <c r="BF40" i="9" s="1"/>
  <c r="BF41" i="9" s="1"/>
  <c r="BF42" i="9" s="1"/>
  <c r="BF43" i="9" s="1"/>
  <c r="BF44" i="9" s="1"/>
  <c r="BF45" i="9" s="1"/>
  <c r="BF46" i="9" s="1"/>
  <c r="BF47" i="9" s="1"/>
  <c r="BF48" i="9" s="1"/>
  <c r="BF49" i="9" s="1"/>
  <c r="BF50" i="9" s="1"/>
  <c r="BF51" i="9" s="1"/>
  <c r="BF52" i="9" s="1"/>
  <c r="BF53" i="9" s="1"/>
  <c r="BF54" i="9" s="1"/>
  <c r="BF55" i="9" s="1"/>
  <c r="BF56" i="9" s="1"/>
  <c r="BF57" i="9" s="1"/>
  <c r="BF58" i="9" s="1"/>
  <c r="BF59" i="9" s="1"/>
  <c r="BF60" i="9" s="1"/>
  <c r="BF61" i="9" s="1"/>
  <c r="BF62" i="9" s="1"/>
  <c r="BF63" i="9" s="1"/>
  <c r="BF64" i="9" s="1"/>
  <c r="BF65" i="9" s="1"/>
  <c r="BF66" i="9" s="1"/>
  <c r="BF67" i="9" s="1"/>
  <c r="BF68" i="9" s="1"/>
  <c r="BF69" i="9" s="1"/>
  <c r="BF70" i="9" s="1"/>
  <c r="BF71" i="9" s="1"/>
  <c r="BF72" i="9" s="1"/>
  <c r="BF73" i="9" s="1"/>
  <c r="BF74" i="9" s="1"/>
  <c r="BF75" i="9" s="1"/>
  <c r="BF76" i="9" s="1"/>
  <c r="BF77" i="9" s="1"/>
  <c r="BF78" i="9" s="1"/>
  <c r="BF79" i="9" s="1"/>
  <c r="BF80" i="9" s="1"/>
  <c r="BF81" i="9" s="1"/>
  <c r="BF82" i="9" s="1"/>
  <c r="BF83" i="9" s="1"/>
  <c r="BF84" i="9" s="1"/>
  <c r="BF85" i="9" s="1"/>
  <c r="BF86" i="9" s="1"/>
  <c r="BF87" i="9" s="1"/>
  <c r="BF88" i="9" s="1"/>
  <c r="BF89" i="9" s="1"/>
  <c r="BF90" i="9" s="1"/>
  <c r="BF91" i="9" s="1"/>
  <c r="BF92" i="9" s="1"/>
  <c r="BF93" i="9" s="1"/>
  <c r="BF94" i="9" s="1"/>
  <c r="BF95" i="9" s="1"/>
  <c r="BF96" i="9" s="1"/>
  <c r="BF97" i="9" s="1"/>
  <c r="BF98" i="9" s="1"/>
  <c r="BF99" i="9" s="1"/>
  <c r="BF100" i="9" s="1"/>
  <c r="BF101" i="9" s="1"/>
  <c r="BF102" i="9" s="1"/>
  <c r="BF103" i="9" s="1"/>
  <c r="BF106" i="9" s="1"/>
  <c r="BF107" i="9" s="1"/>
  <c r="BF108" i="9" s="1"/>
  <c r="BF109" i="9" s="1"/>
  <c r="BF110" i="9" s="1"/>
  <c r="BF111" i="9" s="1"/>
  <c r="BF112" i="9" s="1"/>
  <c r="BF113" i="9" s="1"/>
  <c r="BF114" i="9" s="1"/>
  <c r="BF115" i="9" s="1"/>
  <c r="BF116" i="9" s="1"/>
  <c r="BF117" i="9" s="1"/>
  <c r="BF118" i="9" s="1"/>
  <c r="BF119" i="9" s="1"/>
  <c r="BF120" i="9" s="1"/>
  <c r="BF121" i="9" s="1"/>
  <c r="BF122" i="9" s="1"/>
  <c r="BF123" i="9" s="1"/>
  <c r="BF124" i="9" s="1"/>
  <c r="BF125" i="9" s="1"/>
  <c r="BF126" i="9" s="1"/>
  <c r="BF127" i="9" s="1"/>
  <c r="BF128" i="9" s="1"/>
  <c r="BF129" i="9" s="1"/>
  <c r="BF130" i="9" s="1"/>
  <c r="BF131" i="9" s="1"/>
  <c r="BF132" i="9" s="1"/>
  <c r="BF133" i="9" s="1"/>
  <c r="BF134" i="9" s="1"/>
  <c r="BF135" i="9" s="1"/>
  <c r="E11" i="9"/>
  <c r="H11" i="9" s="1"/>
  <c r="D11" i="9"/>
  <c r="G11" i="9" s="1"/>
  <c r="F11" i="9"/>
  <c r="I11" i="9" s="1"/>
  <c r="BG18" i="9"/>
  <c r="BG19" i="9" s="1"/>
  <c r="BG20" i="9" s="1"/>
  <c r="BG21" i="9" s="1"/>
  <c r="BG22" i="9" s="1"/>
  <c r="BG23" i="9" s="1"/>
  <c r="BG24" i="9" s="1"/>
  <c r="BG25" i="9" s="1"/>
  <c r="BG26" i="9" s="1"/>
  <c r="BG27" i="9" s="1"/>
  <c r="BG28" i="9" s="1"/>
  <c r="BG29" i="9" s="1"/>
  <c r="BG30" i="9" s="1"/>
  <c r="BG31" i="9" s="1"/>
  <c r="BG32" i="9" s="1"/>
  <c r="BG33" i="9" s="1"/>
  <c r="BG34" i="9" s="1"/>
  <c r="BG35" i="9" s="1"/>
  <c r="BG36" i="9" s="1"/>
  <c r="BG37" i="9" s="1"/>
  <c r="BG38" i="9" s="1"/>
  <c r="BG39" i="9" s="1"/>
  <c r="BG40" i="9" s="1"/>
  <c r="BG41" i="9" s="1"/>
  <c r="BG42" i="9" s="1"/>
  <c r="BG43" i="9" s="1"/>
  <c r="BG44" i="9" s="1"/>
  <c r="BG45" i="9" s="1"/>
  <c r="BG46" i="9" s="1"/>
  <c r="BG47" i="9" s="1"/>
  <c r="BG48" i="9" s="1"/>
  <c r="BG49" i="9" s="1"/>
  <c r="BG50" i="9" s="1"/>
  <c r="BG51" i="9" s="1"/>
  <c r="BG52" i="9" s="1"/>
  <c r="BG53" i="9" s="1"/>
  <c r="BG54" i="9" s="1"/>
  <c r="BG55" i="9" s="1"/>
  <c r="BG56" i="9" s="1"/>
  <c r="BG57" i="9" s="1"/>
  <c r="BG58" i="9" s="1"/>
  <c r="BG59" i="9" s="1"/>
  <c r="BG60" i="9" s="1"/>
  <c r="BG61" i="9" s="1"/>
  <c r="BG62" i="9" s="1"/>
  <c r="BG63" i="9" s="1"/>
  <c r="BG64" i="9" s="1"/>
  <c r="BG65" i="9" s="1"/>
  <c r="BG66" i="9" s="1"/>
  <c r="BG67" i="9" s="1"/>
  <c r="BG68" i="9" s="1"/>
  <c r="BG69" i="9" s="1"/>
  <c r="BG70" i="9" s="1"/>
  <c r="BG71" i="9" s="1"/>
  <c r="BG72" i="9" s="1"/>
  <c r="BG73" i="9" s="1"/>
  <c r="BG74" i="9" s="1"/>
  <c r="BG75" i="9" s="1"/>
  <c r="BG76" i="9" s="1"/>
  <c r="BG77" i="9" s="1"/>
  <c r="BG78" i="9" s="1"/>
  <c r="BG79" i="9" s="1"/>
  <c r="BG80" i="9" s="1"/>
  <c r="BG81" i="9" s="1"/>
  <c r="BG82" i="9" s="1"/>
  <c r="BG83" i="9" s="1"/>
  <c r="BG84" i="9" s="1"/>
  <c r="BG85" i="9" s="1"/>
  <c r="BG86" i="9" s="1"/>
  <c r="BG87" i="9" s="1"/>
  <c r="BG88" i="9" s="1"/>
  <c r="BG89" i="9" s="1"/>
  <c r="BG90" i="9" s="1"/>
  <c r="BG91" i="9" s="1"/>
  <c r="BG92" i="9" s="1"/>
  <c r="BG93" i="9" s="1"/>
  <c r="BG94" i="9" s="1"/>
  <c r="BG95" i="9" s="1"/>
  <c r="BG96" i="9" s="1"/>
  <c r="BG97" i="9" s="1"/>
  <c r="BG98" i="9" s="1"/>
  <c r="BG99" i="9" s="1"/>
  <c r="BG100" i="9" s="1"/>
  <c r="BG101" i="9" s="1"/>
  <c r="BG102" i="9" s="1"/>
  <c r="BG103" i="9" s="1"/>
  <c r="BG106" i="9" s="1"/>
  <c r="BG107" i="9" s="1"/>
  <c r="BG108" i="9" s="1"/>
  <c r="BG109" i="9" s="1"/>
  <c r="BG110" i="9" s="1"/>
  <c r="BG111" i="9" s="1"/>
  <c r="BG112" i="9" s="1"/>
  <c r="BG113" i="9" s="1"/>
  <c r="BG114" i="9" s="1"/>
  <c r="BG115" i="9" s="1"/>
  <c r="BG116" i="9" s="1"/>
  <c r="BG117" i="9" s="1"/>
  <c r="BG118" i="9" s="1"/>
  <c r="BG119" i="9" s="1"/>
  <c r="BG120" i="9" s="1"/>
  <c r="BG121" i="9" s="1"/>
  <c r="BG122" i="9" s="1"/>
  <c r="BG123" i="9" s="1"/>
  <c r="BG124" i="9" s="1"/>
  <c r="BG125" i="9" s="1"/>
  <c r="BG126" i="9" s="1"/>
  <c r="BG127" i="9" s="1"/>
  <c r="BG128" i="9" s="1"/>
  <c r="BG129" i="9" s="1"/>
  <c r="BG130" i="9" s="1"/>
  <c r="BG131" i="9" s="1"/>
  <c r="BG132" i="9" s="1"/>
  <c r="BG133" i="9" s="1"/>
  <c r="BG134" i="9" s="1"/>
  <c r="BG135" i="9" s="1"/>
  <c r="BH17" i="9"/>
  <c r="F16" i="1"/>
  <c r="I16" i="1" s="1"/>
  <c r="E16" i="1"/>
  <c r="H16" i="1" s="1"/>
  <c r="D18" i="1"/>
  <c r="G18" i="1" s="1"/>
  <c r="F18" i="1"/>
  <c r="I18" i="1" s="1"/>
  <c r="E18" i="1"/>
  <c r="H18" i="1" s="1"/>
  <c r="F23" i="1"/>
  <c r="I23" i="1" s="1"/>
  <c r="E23" i="1"/>
  <c r="H23" i="1" s="1"/>
  <c r="D23" i="1"/>
  <c r="G23" i="1" s="1"/>
  <c r="D21" i="1"/>
  <c r="G21" i="1" s="1"/>
  <c r="E21" i="1"/>
  <c r="H21" i="1" s="1"/>
  <c r="F21" i="1"/>
  <c r="I21" i="1" s="1"/>
  <c r="D175" i="1"/>
  <c r="J40" i="1"/>
  <c r="K40" i="1"/>
  <c r="G95" i="1"/>
  <c r="G114" i="1"/>
  <c r="H85" i="1"/>
  <c r="D79" i="1"/>
  <c r="BJ18" i="1"/>
  <c r="BK17" i="1"/>
  <c r="BH19" i="1"/>
  <c r="BH20" i="1" s="1"/>
  <c r="BH21" i="1" s="1"/>
  <c r="BH22" i="1" s="1"/>
  <c r="BH23" i="1" s="1"/>
  <c r="BH24" i="1" s="1"/>
  <c r="BH25" i="1" s="1"/>
  <c r="BH26" i="1" s="1"/>
  <c r="BH27" i="1" s="1"/>
  <c r="BH28" i="1" s="1"/>
  <c r="BH29" i="1" s="1"/>
  <c r="BH30" i="1" s="1"/>
  <c r="BH31" i="1" s="1"/>
  <c r="BH32" i="1" s="1"/>
  <c r="BH33" i="1" s="1"/>
  <c r="BH34" i="1" s="1"/>
  <c r="BH35" i="1" s="1"/>
  <c r="BH36" i="1" s="1"/>
  <c r="BH37" i="1" s="1"/>
  <c r="BH38" i="1" s="1"/>
  <c r="BH39" i="1" s="1"/>
  <c r="BH40" i="1" s="1"/>
  <c r="BH41" i="1" s="1"/>
  <c r="F76" i="1"/>
  <c r="F36" i="1"/>
  <c r="F25" i="12" l="1"/>
  <c r="I25" i="12" s="1"/>
  <c r="D25" i="12"/>
  <c r="G25" i="12" s="1"/>
  <c r="D16" i="11"/>
  <c r="G16" i="11" s="1"/>
  <c r="E16" i="11"/>
  <c r="H16" i="11" s="1"/>
  <c r="DD16" i="12"/>
  <c r="DD20" i="12" s="1"/>
  <c r="H142" i="10"/>
  <c r="H142" i="9"/>
  <c r="H161" i="9"/>
  <c r="I132" i="10"/>
  <c r="I161" i="10" s="1"/>
  <c r="I132" i="11"/>
  <c r="I142" i="11" s="1"/>
  <c r="I132" i="9"/>
  <c r="I142" i="9" s="1"/>
  <c r="I132" i="12"/>
  <c r="I161" i="12" s="1"/>
  <c r="I132" i="1"/>
  <c r="H142" i="11"/>
  <c r="H161" i="11"/>
  <c r="H161" i="12"/>
  <c r="J85" i="12"/>
  <c r="J85" i="11"/>
  <c r="J85" i="9"/>
  <c r="J85" i="10"/>
  <c r="H142" i="1"/>
  <c r="H161" i="1"/>
  <c r="E6" i="9"/>
  <c r="H6" i="9" s="1"/>
  <c r="DL18" i="11"/>
  <c r="DL22" i="11" s="1"/>
  <c r="F17" i="12"/>
  <c r="I17" i="12" s="1"/>
  <c r="D6" i="9"/>
  <c r="G6" i="9" s="1"/>
  <c r="DC18" i="9"/>
  <c r="DC22" i="9" s="1"/>
  <c r="E16" i="10"/>
  <c r="H16" i="10" s="1"/>
  <c r="CS17" i="9"/>
  <c r="CS21" i="9" s="1"/>
  <c r="CS16" i="9"/>
  <c r="CS20" i="9" s="1"/>
  <c r="F18" i="10"/>
  <c r="I18" i="10" s="1"/>
  <c r="D18" i="10"/>
  <c r="G18" i="10" s="1"/>
  <c r="DD18" i="12"/>
  <c r="DD22" i="12" s="1"/>
  <c r="D16" i="10"/>
  <c r="G16" i="10" s="1"/>
  <c r="DL16" i="11"/>
  <c r="DL20" i="11" s="1"/>
  <c r="E18" i="9"/>
  <c r="H18" i="9" s="1"/>
  <c r="D18" i="9"/>
  <c r="G18" i="9" s="1"/>
  <c r="E17" i="12"/>
  <c r="H17" i="12" s="1"/>
  <c r="DD17" i="12"/>
  <c r="DD21" i="12" s="1"/>
  <c r="DC17" i="11"/>
  <c r="DC21" i="11" s="1"/>
  <c r="D18" i="12"/>
  <c r="G18" i="12" s="1"/>
  <c r="DC18" i="11"/>
  <c r="DC22" i="11" s="1"/>
  <c r="DL17" i="11"/>
  <c r="DL21" i="11" s="1"/>
  <c r="DC17" i="9"/>
  <c r="DC21" i="9" s="1"/>
  <c r="CS18" i="9"/>
  <c r="CS22" i="9" s="1"/>
  <c r="F18" i="12"/>
  <c r="I18" i="12" s="1"/>
  <c r="DE17" i="12"/>
  <c r="DE21" i="12" s="1"/>
  <c r="DE16" i="12"/>
  <c r="DE20" i="12" s="1"/>
  <c r="E23" i="12"/>
  <c r="H23" i="12" s="1"/>
  <c r="DE18" i="12"/>
  <c r="DE22" i="12" s="1"/>
  <c r="D23" i="12"/>
  <c r="G23" i="12" s="1"/>
  <c r="DC16" i="11"/>
  <c r="DC20" i="11" s="1"/>
  <c r="DE18" i="10"/>
  <c r="DE22" i="10" s="1"/>
  <c r="DE17" i="10"/>
  <c r="DE21" i="10" s="1"/>
  <c r="DK16" i="10"/>
  <c r="DK20" i="10" s="1"/>
  <c r="DE16" i="10"/>
  <c r="DE20" i="10" s="1"/>
  <c r="DK17" i="10"/>
  <c r="DK21" i="10" s="1"/>
  <c r="DK18" i="10"/>
  <c r="DK22" i="10" s="1"/>
  <c r="DE32" i="9"/>
  <c r="DE10" i="9"/>
  <c r="DE17" i="9" s="1"/>
  <c r="DE21" i="9" s="1"/>
  <c r="DE9" i="9"/>
  <c r="DE16" i="9" s="1"/>
  <c r="DE20" i="9" s="1"/>
  <c r="DE11" i="9"/>
  <c r="DE18" i="9" s="1"/>
  <c r="DE22" i="9" s="1"/>
  <c r="DC16" i="9"/>
  <c r="DC20" i="9" s="1"/>
  <c r="DM21" i="1"/>
  <c r="DK25" i="1" s="1"/>
  <c r="DP21" i="1"/>
  <c r="DP22" i="1" s="1"/>
  <c r="E17" i="1"/>
  <c r="H17" i="1" s="1"/>
  <c r="D25" i="11"/>
  <c r="G25" i="11" s="1"/>
  <c r="E25" i="11"/>
  <c r="H25" i="11" s="1"/>
  <c r="D24" i="11"/>
  <c r="G24" i="11" s="1"/>
  <c r="E24" i="11"/>
  <c r="H24" i="11" s="1"/>
  <c r="D17" i="1"/>
  <c r="G17" i="1" s="1"/>
  <c r="F24" i="10"/>
  <c r="I24" i="10" s="1"/>
  <c r="D24" i="10"/>
  <c r="G24" i="10" s="1"/>
  <c r="D21" i="12"/>
  <c r="G21" i="12" s="1"/>
  <c r="D17" i="11"/>
  <c r="G17" i="11" s="1"/>
  <c r="E17" i="11"/>
  <c r="H17" i="11" s="1"/>
  <c r="I114" i="11"/>
  <c r="I95" i="11"/>
  <c r="I95" i="9"/>
  <c r="I114" i="9"/>
  <c r="I114" i="12"/>
  <c r="I95" i="12"/>
  <c r="I95" i="10"/>
  <c r="I114" i="10"/>
  <c r="E25" i="9"/>
  <c r="H25" i="9" s="1"/>
  <c r="D25" i="9"/>
  <c r="G25" i="9" s="1"/>
  <c r="D23" i="10"/>
  <c r="G23" i="10" s="1"/>
  <c r="E23" i="10"/>
  <c r="H23" i="10" s="1"/>
  <c r="D19" i="9"/>
  <c r="G19" i="9" s="1"/>
  <c r="E19" i="9"/>
  <c r="H19" i="9" s="1"/>
  <c r="D179" i="9"/>
  <c r="D17" i="9"/>
  <c r="G17" i="9" s="1"/>
  <c r="E17" i="9"/>
  <c r="H17" i="9" s="1"/>
  <c r="D219" i="9"/>
  <c r="D198" i="10"/>
  <c r="D43" i="11"/>
  <c r="F21" i="12"/>
  <c r="I21" i="12" s="1"/>
  <c r="D198" i="12"/>
  <c r="F197" i="12"/>
  <c r="D184" i="9"/>
  <c r="I35" i="9"/>
  <c r="D180" i="10"/>
  <c r="D21" i="10"/>
  <c r="G21" i="10" s="1"/>
  <c r="F21" i="10"/>
  <c r="I21" i="10" s="1"/>
  <c r="E21" i="10"/>
  <c r="H21" i="10" s="1"/>
  <c r="F18" i="11"/>
  <c r="I18" i="11" s="1"/>
  <c r="I27" i="11" s="1"/>
  <c r="L17" i="11" s="1"/>
  <c r="E18" i="11"/>
  <c r="H18" i="11" s="1"/>
  <c r="D18" i="11"/>
  <c r="G18" i="11" s="1"/>
  <c r="D183" i="11"/>
  <c r="F182" i="11"/>
  <c r="F25" i="10"/>
  <c r="I25" i="10" s="1"/>
  <c r="E25" i="10"/>
  <c r="H25" i="10" s="1"/>
  <c r="D25" i="10"/>
  <c r="G25" i="10" s="1"/>
  <c r="F17" i="10"/>
  <c r="I17" i="10" s="1"/>
  <c r="D17" i="10"/>
  <c r="G17" i="10" s="1"/>
  <c r="E17" i="10"/>
  <c r="H17" i="10" s="1"/>
  <c r="D174" i="9"/>
  <c r="D16" i="9"/>
  <c r="G16" i="9" s="1"/>
  <c r="F16" i="9"/>
  <c r="I16" i="9" s="1"/>
  <c r="I27" i="9" s="1"/>
  <c r="L21" i="9" s="1"/>
  <c r="E16" i="9"/>
  <c r="H16" i="9" s="1"/>
  <c r="M180" i="12"/>
  <c r="I37" i="12"/>
  <c r="I35" i="12"/>
  <c r="K39" i="11"/>
  <c r="K36" i="11"/>
  <c r="I37" i="9"/>
  <c r="O36" i="1"/>
  <c r="M39" i="11"/>
  <c r="K39" i="9"/>
  <c r="K180" i="12"/>
  <c r="M180" i="1"/>
  <c r="L180" i="12"/>
  <c r="L180" i="11"/>
  <c r="J177" i="10"/>
  <c r="J177" i="9"/>
  <c r="L180" i="1"/>
  <c r="M181" i="12"/>
  <c r="L38" i="1"/>
  <c r="H38" i="1"/>
  <c r="P36" i="1"/>
  <c r="H36" i="1"/>
  <c r="K36" i="9"/>
  <c r="I36" i="9"/>
  <c r="K181" i="11"/>
  <c r="L181" i="11"/>
  <c r="J181" i="11"/>
  <c r="J181" i="10"/>
  <c r="J181" i="9"/>
  <c r="P181" i="1"/>
  <c r="M174" i="12"/>
  <c r="L33" i="10"/>
  <c r="L33" i="9"/>
  <c r="BJ18" i="12"/>
  <c r="BJ19" i="12" s="1"/>
  <c r="BJ20" i="12" s="1"/>
  <c r="BJ21" i="12" s="1"/>
  <c r="BJ22" i="12" s="1"/>
  <c r="BJ23" i="12" s="1"/>
  <c r="BJ24" i="12" s="1"/>
  <c r="BJ25" i="12" s="1"/>
  <c r="BJ26" i="12" s="1"/>
  <c r="BJ27" i="12" s="1"/>
  <c r="BJ28" i="12" s="1"/>
  <c r="BJ29" i="12" s="1"/>
  <c r="BJ30" i="12" s="1"/>
  <c r="BJ31" i="12" s="1"/>
  <c r="BJ32" i="12" s="1"/>
  <c r="BJ33" i="12" s="1"/>
  <c r="BK17" i="12"/>
  <c r="D215" i="12"/>
  <c r="D205" i="12"/>
  <c r="O37" i="12"/>
  <c r="F71" i="12"/>
  <c r="F207" i="12"/>
  <c r="D175" i="12"/>
  <c r="D210" i="12"/>
  <c r="F61" i="11"/>
  <c r="F197" i="11"/>
  <c r="D210" i="11"/>
  <c r="D175" i="11"/>
  <c r="D215" i="11"/>
  <c r="D205" i="11"/>
  <c r="BJ18" i="11"/>
  <c r="BJ19" i="11" s="1"/>
  <c r="BJ20" i="11" s="1"/>
  <c r="BJ21" i="11" s="1"/>
  <c r="BJ22" i="11" s="1"/>
  <c r="BJ23" i="11" s="1"/>
  <c r="BJ24" i="11" s="1"/>
  <c r="BJ25" i="11" s="1"/>
  <c r="BJ26" i="11" s="1"/>
  <c r="BJ27" i="11" s="1"/>
  <c r="BJ28" i="11" s="1"/>
  <c r="BJ29" i="11" s="1"/>
  <c r="BJ30" i="11" s="1"/>
  <c r="BJ31" i="11" s="1"/>
  <c r="BJ32" i="11" s="1"/>
  <c r="BJ33" i="11" s="1"/>
  <c r="BK17" i="11"/>
  <c r="BI17" i="10"/>
  <c r="BH18" i="10"/>
  <c r="BH19" i="10" s="1"/>
  <c r="BH20" i="10" s="1"/>
  <c r="BH21" i="10" s="1"/>
  <c r="BH22" i="10" s="1"/>
  <c r="BH23" i="10" s="1"/>
  <c r="BH24" i="10" s="1"/>
  <c r="BH25" i="10" s="1"/>
  <c r="BH26" i="10" s="1"/>
  <c r="BH27" i="10" s="1"/>
  <c r="BH28" i="10" s="1"/>
  <c r="BH29" i="10" s="1"/>
  <c r="BH30" i="10" s="1"/>
  <c r="BH31" i="10" s="1"/>
  <c r="BH32" i="10" s="1"/>
  <c r="BH33" i="10" s="1"/>
  <c r="F192" i="10"/>
  <c r="F56" i="10"/>
  <c r="F192" i="9"/>
  <c r="F56" i="9"/>
  <c r="BH18" i="9"/>
  <c r="BH19" i="9" s="1"/>
  <c r="BH20" i="9" s="1"/>
  <c r="BH21" i="9" s="1"/>
  <c r="BH22" i="9" s="1"/>
  <c r="BH23" i="9" s="1"/>
  <c r="BH24" i="9" s="1"/>
  <c r="BH25" i="9" s="1"/>
  <c r="BH26" i="9" s="1"/>
  <c r="BH27" i="9" s="1"/>
  <c r="BH28" i="9" s="1"/>
  <c r="BH29" i="9" s="1"/>
  <c r="BH30" i="9" s="1"/>
  <c r="BH31" i="9" s="1"/>
  <c r="BH32" i="9" s="1"/>
  <c r="BH33" i="9" s="1"/>
  <c r="BI17" i="9"/>
  <c r="P38" i="1"/>
  <c r="H40" i="1"/>
  <c r="I85" i="1"/>
  <c r="H95" i="1"/>
  <c r="H114" i="1"/>
  <c r="N39" i="1"/>
  <c r="M38" i="1"/>
  <c r="BH42" i="1"/>
  <c r="BH43" i="1" s="1"/>
  <c r="BH44" i="1" s="1"/>
  <c r="BH45" i="1" s="1"/>
  <c r="BH46" i="1" s="1"/>
  <c r="BH47" i="1" s="1"/>
  <c r="BH48" i="1" s="1"/>
  <c r="BH49" i="1" s="1"/>
  <c r="BH50" i="1" s="1"/>
  <c r="BH51" i="1" s="1"/>
  <c r="BH52" i="1" s="1"/>
  <c r="BH53" i="1" s="1"/>
  <c r="BH54" i="1" s="1"/>
  <c r="BH55" i="1" s="1"/>
  <c r="BH56" i="1" s="1"/>
  <c r="BH57" i="1" s="1"/>
  <c r="BH58" i="1" s="1"/>
  <c r="BH59" i="1" s="1"/>
  <c r="BH60" i="1" s="1"/>
  <c r="BH61" i="1" s="1"/>
  <c r="BH62" i="1" s="1"/>
  <c r="BH63" i="1" s="1"/>
  <c r="BH64" i="1" s="1"/>
  <c r="BH65" i="1" s="1"/>
  <c r="BH66" i="1" s="1"/>
  <c r="BH67" i="1" s="1"/>
  <c r="BH68" i="1" s="1"/>
  <c r="BH69" i="1" s="1"/>
  <c r="BH70" i="1" s="1"/>
  <c r="BH71" i="1" s="1"/>
  <c r="BH72" i="1" s="1"/>
  <c r="BH73" i="1" s="1"/>
  <c r="BH74" i="1" s="1"/>
  <c r="BH75" i="1" s="1"/>
  <c r="BH76" i="1" s="1"/>
  <c r="BH77" i="1" s="1"/>
  <c r="BH78" i="1" s="1"/>
  <c r="BH79" i="1" s="1"/>
  <c r="BH80" i="1" s="1"/>
  <c r="BH81" i="1" s="1"/>
  <c r="BH82" i="1" s="1"/>
  <c r="BH83" i="1" s="1"/>
  <c r="BH84" i="1" s="1"/>
  <c r="BH85" i="1" s="1"/>
  <c r="BH86" i="1" s="1"/>
  <c r="BH87" i="1" s="1"/>
  <c r="BH88" i="1" s="1"/>
  <c r="BH89" i="1" s="1"/>
  <c r="BH90" i="1" s="1"/>
  <c r="BH91" i="1" s="1"/>
  <c r="BH92" i="1" s="1"/>
  <c r="BH93" i="1" s="1"/>
  <c r="BH94" i="1" s="1"/>
  <c r="BH95" i="1" s="1"/>
  <c r="BH96" i="1" s="1"/>
  <c r="BH97" i="1" s="1"/>
  <c r="BH98" i="1" s="1"/>
  <c r="BH99" i="1" s="1"/>
  <c r="BH100" i="1" s="1"/>
  <c r="BH101" i="1" s="1"/>
  <c r="BH102" i="1" s="1"/>
  <c r="BH103" i="1" s="1"/>
  <c r="BH106" i="1" s="1"/>
  <c r="BH107" i="1" s="1"/>
  <c r="BH108" i="1" s="1"/>
  <c r="BH109" i="1" s="1"/>
  <c r="BH110" i="1" s="1"/>
  <c r="BH111" i="1" s="1"/>
  <c r="BH112" i="1" s="1"/>
  <c r="BH113" i="1" s="1"/>
  <c r="BH114" i="1" s="1"/>
  <c r="BH115" i="1" s="1"/>
  <c r="BH116" i="1" s="1"/>
  <c r="BH117" i="1" s="1"/>
  <c r="BH118" i="1" s="1"/>
  <c r="BH119" i="1" s="1"/>
  <c r="BH120" i="1" s="1"/>
  <c r="BH121" i="1" s="1"/>
  <c r="BH122" i="1" s="1"/>
  <c r="BH123" i="1" s="1"/>
  <c r="BH124" i="1" s="1"/>
  <c r="BH125" i="1" s="1"/>
  <c r="BH126" i="1" s="1"/>
  <c r="BH127" i="1" s="1"/>
  <c r="BH128" i="1" s="1"/>
  <c r="BH129" i="1" s="1"/>
  <c r="BH130" i="1" s="1"/>
  <c r="BH131" i="1" s="1"/>
  <c r="BH132" i="1" s="1"/>
  <c r="BH133" i="1" s="1"/>
  <c r="BH134" i="1" s="1"/>
  <c r="BH135" i="1" s="1"/>
  <c r="BK18" i="1"/>
  <c r="BL17" i="1"/>
  <c r="BI19" i="1"/>
  <c r="BI20" i="1" s="1"/>
  <c r="BI21" i="1" s="1"/>
  <c r="BI22" i="1" s="1"/>
  <c r="BI23" i="1" s="1"/>
  <c r="BI24" i="1" s="1"/>
  <c r="BI25" i="1" s="1"/>
  <c r="BI26" i="1" s="1"/>
  <c r="BI27" i="1" s="1"/>
  <c r="BI28" i="1" s="1"/>
  <c r="BI29" i="1" s="1"/>
  <c r="BI30" i="1" s="1"/>
  <c r="BI31" i="1" s="1"/>
  <c r="BI32" i="1" s="1"/>
  <c r="BI33" i="1" s="1"/>
  <c r="BI34" i="1" s="1"/>
  <c r="BI35" i="1" s="1"/>
  <c r="BI36" i="1" s="1"/>
  <c r="BI37" i="1" s="1"/>
  <c r="BI38" i="1" s="1"/>
  <c r="BI39" i="1" s="1"/>
  <c r="BI40" i="1" s="1"/>
  <c r="BI41" i="1" s="1"/>
  <c r="BI42" i="1" s="1"/>
  <c r="BI43" i="1" s="1"/>
  <c r="BI44" i="1" s="1"/>
  <c r="BI45" i="1" s="1"/>
  <c r="BI46" i="1" s="1"/>
  <c r="BI47" i="1" s="1"/>
  <c r="BI48" i="1" s="1"/>
  <c r="BI49" i="1" s="1"/>
  <c r="BI50" i="1" s="1"/>
  <c r="BI51" i="1" s="1"/>
  <c r="BI52" i="1" s="1"/>
  <c r="BI53" i="1" s="1"/>
  <c r="BI54" i="1" s="1"/>
  <c r="BI55" i="1" s="1"/>
  <c r="BI56" i="1" s="1"/>
  <c r="BI57" i="1" s="1"/>
  <c r="BI58" i="1" s="1"/>
  <c r="BI59" i="1" s="1"/>
  <c r="BI60" i="1" s="1"/>
  <c r="BI61" i="1" s="1"/>
  <c r="BI62" i="1" s="1"/>
  <c r="BI63" i="1" s="1"/>
  <c r="BI64" i="1" s="1"/>
  <c r="BI65" i="1" s="1"/>
  <c r="BI66" i="1" s="1"/>
  <c r="BI67" i="1" s="1"/>
  <c r="BI68" i="1" s="1"/>
  <c r="BI69" i="1" s="1"/>
  <c r="BI70" i="1" s="1"/>
  <c r="BI71" i="1" s="1"/>
  <c r="BI72" i="1" s="1"/>
  <c r="BI73" i="1" s="1"/>
  <c r="BI74" i="1" s="1"/>
  <c r="BI75" i="1" s="1"/>
  <c r="BI76" i="1" s="1"/>
  <c r="BI77" i="1" s="1"/>
  <c r="BI78" i="1" s="1"/>
  <c r="BI79" i="1" s="1"/>
  <c r="BI80" i="1" s="1"/>
  <c r="BI81" i="1" s="1"/>
  <c r="BI82" i="1" s="1"/>
  <c r="BI83" i="1" s="1"/>
  <c r="BI84" i="1" s="1"/>
  <c r="BI85" i="1" s="1"/>
  <c r="BI86" i="1" s="1"/>
  <c r="BI87" i="1" s="1"/>
  <c r="BI88" i="1" s="1"/>
  <c r="BI89" i="1" s="1"/>
  <c r="BI90" i="1" s="1"/>
  <c r="BI91" i="1" s="1"/>
  <c r="BI92" i="1" s="1"/>
  <c r="BI93" i="1" s="1"/>
  <c r="BI94" i="1" s="1"/>
  <c r="BI95" i="1" s="1"/>
  <c r="BI96" i="1" s="1"/>
  <c r="BI97" i="1" s="1"/>
  <c r="BI98" i="1" s="1"/>
  <c r="BI99" i="1" s="1"/>
  <c r="BI100" i="1" s="1"/>
  <c r="BI101" i="1" s="1"/>
  <c r="BI102" i="1" s="1"/>
  <c r="BI103" i="1" s="1"/>
  <c r="BI106" i="1" s="1"/>
  <c r="BI107" i="1" s="1"/>
  <c r="BI108" i="1" s="1"/>
  <c r="BI109" i="1" s="1"/>
  <c r="BI110" i="1" s="1"/>
  <c r="BI111" i="1" s="1"/>
  <c r="BI112" i="1" s="1"/>
  <c r="BI113" i="1" s="1"/>
  <c r="BI114" i="1" s="1"/>
  <c r="BI115" i="1" s="1"/>
  <c r="BI116" i="1" s="1"/>
  <c r="BI117" i="1" s="1"/>
  <c r="BI118" i="1" s="1"/>
  <c r="BI119" i="1" s="1"/>
  <c r="BI120" i="1" s="1"/>
  <c r="BI121" i="1" s="1"/>
  <c r="BI122" i="1" s="1"/>
  <c r="BI123" i="1" s="1"/>
  <c r="BI124" i="1" s="1"/>
  <c r="BI125" i="1" s="1"/>
  <c r="BI126" i="1" s="1"/>
  <c r="BI127" i="1" s="1"/>
  <c r="BI128" i="1" s="1"/>
  <c r="BI129" i="1" s="1"/>
  <c r="BI130" i="1" s="1"/>
  <c r="BI131" i="1" s="1"/>
  <c r="BI132" i="1" s="1"/>
  <c r="BI133" i="1" s="1"/>
  <c r="BI134" i="1" s="1"/>
  <c r="BI135" i="1" s="1"/>
  <c r="I142" i="10" l="1"/>
  <c r="DM20" i="12"/>
  <c r="DB24" i="12" s="1"/>
  <c r="I161" i="9"/>
  <c r="I161" i="11"/>
  <c r="DM22" i="11"/>
  <c r="DH26" i="11" s="1"/>
  <c r="I142" i="12"/>
  <c r="L132" i="1"/>
  <c r="I142" i="1"/>
  <c r="I161" i="1"/>
  <c r="J132" i="10"/>
  <c r="J161" i="10" s="1"/>
  <c r="J132" i="12"/>
  <c r="J142" i="12" s="1"/>
  <c r="J132" i="9"/>
  <c r="J161" i="9" s="1"/>
  <c r="J132" i="11"/>
  <c r="J161" i="11" s="1"/>
  <c r="J132" i="1"/>
  <c r="K85" i="11"/>
  <c r="K85" i="12"/>
  <c r="K85" i="10"/>
  <c r="K85" i="9"/>
  <c r="I27" i="12"/>
  <c r="L8" i="12" s="1"/>
  <c r="DM22" i="12"/>
  <c r="DF26" i="12" s="1"/>
  <c r="DM20" i="9"/>
  <c r="CS24" i="9" s="1"/>
  <c r="DM21" i="11"/>
  <c r="CZ25" i="11" s="1"/>
  <c r="DM20" i="11"/>
  <c r="DD24" i="11" s="1"/>
  <c r="DM21" i="10"/>
  <c r="CV25" i="10" s="1"/>
  <c r="DM21" i="12"/>
  <c r="DG25" i="12" s="1"/>
  <c r="H27" i="12"/>
  <c r="K8" i="12" s="1"/>
  <c r="DM20" i="10"/>
  <c r="DG24" i="10" s="1"/>
  <c r="DM22" i="10"/>
  <c r="DK26" i="10" s="1"/>
  <c r="DM22" i="9"/>
  <c r="CS26" i="9" s="1"/>
  <c r="DM21" i="9"/>
  <c r="DI25" i="9" s="1"/>
  <c r="G27" i="12"/>
  <c r="J21" i="12" s="1"/>
  <c r="DE25" i="1"/>
  <c r="CW25" i="1"/>
  <c r="CX25" i="1"/>
  <c r="CS25" i="1"/>
  <c r="CY25" i="1"/>
  <c r="CZ25" i="1"/>
  <c r="DA25" i="1"/>
  <c r="CT25" i="1"/>
  <c r="DB25" i="1"/>
  <c r="CU25" i="1"/>
  <c r="CV25" i="1"/>
  <c r="DI25" i="1"/>
  <c r="DH25" i="1"/>
  <c r="DD25" i="1"/>
  <c r="DF25" i="1"/>
  <c r="DC25" i="1"/>
  <c r="DJ25" i="1"/>
  <c r="DG25" i="1"/>
  <c r="DL25" i="1"/>
  <c r="DP23" i="1"/>
  <c r="DP24" i="1" s="1"/>
  <c r="H27" i="11"/>
  <c r="K12" i="11" s="1"/>
  <c r="G27" i="11"/>
  <c r="J13" i="11" s="1"/>
  <c r="J114" i="10"/>
  <c r="J95" i="10"/>
  <c r="J95" i="12"/>
  <c r="J114" i="12"/>
  <c r="J114" i="9"/>
  <c r="J95" i="9"/>
  <c r="J114" i="11"/>
  <c r="J95" i="11"/>
  <c r="G27" i="9"/>
  <c r="J25" i="9" s="1"/>
  <c r="H27" i="10"/>
  <c r="K13" i="10" s="1"/>
  <c r="H27" i="9"/>
  <c r="K20" i="9" s="1"/>
  <c r="D199" i="10"/>
  <c r="D220" i="9"/>
  <c r="D199" i="12"/>
  <c r="D200" i="12" s="1"/>
  <c r="D44" i="11"/>
  <c r="D180" i="9"/>
  <c r="G27" i="10"/>
  <c r="J22" i="10" s="1"/>
  <c r="D185" i="9"/>
  <c r="I176" i="11"/>
  <c r="I176" i="12"/>
  <c r="I176" i="10"/>
  <c r="I27" i="10"/>
  <c r="L17" i="10" s="1"/>
  <c r="D184" i="11"/>
  <c r="D175" i="9"/>
  <c r="J177" i="12"/>
  <c r="M180" i="11"/>
  <c r="H180" i="10"/>
  <c r="H180" i="9"/>
  <c r="K36" i="10"/>
  <c r="K37" i="10"/>
  <c r="O40" i="12"/>
  <c r="I37" i="10"/>
  <c r="I38" i="1"/>
  <c r="I37" i="1"/>
  <c r="L180" i="10"/>
  <c r="M39" i="12"/>
  <c r="M39" i="10"/>
  <c r="M39" i="9"/>
  <c r="K39" i="10"/>
  <c r="K180" i="11"/>
  <c r="K180" i="10"/>
  <c r="K180" i="9"/>
  <c r="H181" i="10"/>
  <c r="H177" i="10"/>
  <c r="H177" i="9"/>
  <c r="L180" i="9"/>
  <c r="L181" i="10"/>
  <c r="M181" i="11"/>
  <c r="Q36" i="1"/>
  <c r="I181" i="12"/>
  <c r="I181" i="11"/>
  <c r="K181" i="10"/>
  <c r="K181" i="9"/>
  <c r="L181" i="9"/>
  <c r="H181" i="9"/>
  <c r="H181" i="1"/>
  <c r="M174" i="11"/>
  <c r="L174" i="10"/>
  <c r="L25" i="9"/>
  <c r="L10" i="9"/>
  <c r="L14" i="9"/>
  <c r="L20" i="9"/>
  <c r="L23" i="9"/>
  <c r="L6" i="9"/>
  <c r="L16" i="9"/>
  <c r="L8" i="9"/>
  <c r="BJ34" i="12"/>
  <c r="BJ35" i="12" s="1"/>
  <c r="BJ36" i="12" s="1"/>
  <c r="BJ37" i="12" s="1"/>
  <c r="BJ38" i="12" s="1"/>
  <c r="BJ39" i="12" s="1"/>
  <c r="BJ40" i="12" s="1"/>
  <c r="BJ41" i="12" s="1"/>
  <c r="BJ42" i="12" s="1"/>
  <c r="BJ43" i="12" s="1"/>
  <c r="BJ44" i="12" s="1"/>
  <c r="BJ45" i="12" s="1"/>
  <c r="BJ46" i="12" s="1"/>
  <c r="BJ47" i="12" s="1"/>
  <c r="BJ48" i="12" s="1"/>
  <c r="BJ49" i="12" s="1"/>
  <c r="BJ50" i="12" s="1"/>
  <c r="BJ51" i="12" s="1"/>
  <c r="BJ52" i="12" s="1"/>
  <c r="BJ53" i="12" s="1"/>
  <c r="BJ54" i="12" s="1"/>
  <c r="BJ55" i="12" s="1"/>
  <c r="BJ56" i="12" s="1"/>
  <c r="BJ57" i="12" s="1"/>
  <c r="BJ58" i="12" s="1"/>
  <c r="BJ59" i="12" s="1"/>
  <c r="BJ60" i="12" s="1"/>
  <c r="BJ61" i="12" s="1"/>
  <c r="BJ62" i="12" s="1"/>
  <c r="BJ63" i="12" s="1"/>
  <c r="BJ64" i="12" s="1"/>
  <c r="BJ65" i="12" s="1"/>
  <c r="BJ66" i="12" s="1"/>
  <c r="BJ67" i="12" s="1"/>
  <c r="BJ68" i="12" s="1"/>
  <c r="BJ69" i="12" s="1"/>
  <c r="BJ70" i="12" s="1"/>
  <c r="BJ71" i="12" s="1"/>
  <c r="BJ72" i="12" s="1"/>
  <c r="BJ73" i="12" s="1"/>
  <c r="BJ74" i="12" s="1"/>
  <c r="BJ75" i="12" s="1"/>
  <c r="BJ76" i="12" s="1"/>
  <c r="BJ77" i="12" s="1"/>
  <c r="BJ78" i="12" s="1"/>
  <c r="BJ79" i="12" s="1"/>
  <c r="BJ80" i="12" s="1"/>
  <c r="BJ81" i="12" s="1"/>
  <c r="BJ82" i="12" s="1"/>
  <c r="BJ83" i="12" s="1"/>
  <c r="BJ84" i="12" s="1"/>
  <c r="BJ85" i="12" s="1"/>
  <c r="BJ86" i="12" s="1"/>
  <c r="BJ87" i="12" s="1"/>
  <c r="BJ88" i="12" s="1"/>
  <c r="BJ89" i="12" s="1"/>
  <c r="BJ90" i="12" s="1"/>
  <c r="BJ91" i="12" s="1"/>
  <c r="BJ92" i="12" s="1"/>
  <c r="BJ93" i="12" s="1"/>
  <c r="BJ94" i="12" s="1"/>
  <c r="BJ95" i="12" s="1"/>
  <c r="BJ96" i="12" s="1"/>
  <c r="BJ97" i="12" s="1"/>
  <c r="BJ98" i="12" s="1"/>
  <c r="BJ99" i="12" s="1"/>
  <c r="BJ100" i="12" s="1"/>
  <c r="BJ101" i="12" s="1"/>
  <c r="BJ102" i="12" s="1"/>
  <c r="BJ103" i="12" s="1"/>
  <c r="BJ106" i="12" s="1"/>
  <c r="BJ107" i="12" s="1"/>
  <c r="BJ108" i="12" s="1"/>
  <c r="BJ109" i="12" s="1"/>
  <c r="BJ110" i="12" s="1"/>
  <c r="BJ111" i="12" s="1"/>
  <c r="BJ112" i="12" s="1"/>
  <c r="BJ113" i="12" s="1"/>
  <c r="BJ114" i="12" s="1"/>
  <c r="BJ115" i="12" s="1"/>
  <c r="BJ116" i="12" s="1"/>
  <c r="BJ117" i="12" s="1"/>
  <c r="BJ118" i="12" s="1"/>
  <c r="BJ119" i="12" s="1"/>
  <c r="BJ120" i="12" s="1"/>
  <c r="BJ121" i="12" s="1"/>
  <c r="BJ122" i="12" s="1"/>
  <c r="BJ123" i="12" s="1"/>
  <c r="BJ124" i="12" s="1"/>
  <c r="BJ125" i="12" s="1"/>
  <c r="BJ126" i="12" s="1"/>
  <c r="BJ127" i="12" s="1"/>
  <c r="BJ128" i="12" s="1"/>
  <c r="BJ129" i="12" s="1"/>
  <c r="BJ130" i="12" s="1"/>
  <c r="BJ131" i="12" s="1"/>
  <c r="BJ132" i="12" s="1"/>
  <c r="BJ133" i="12" s="1"/>
  <c r="BJ134" i="12" s="1"/>
  <c r="BJ135" i="12" s="1"/>
  <c r="BK18" i="12"/>
  <c r="BK19" i="12" s="1"/>
  <c r="BK20" i="12" s="1"/>
  <c r="BK21" i="12" s="1"/>
  <c r="BK22" i="12" s="1"/>
  <c r="BK23" i="12" s="1"/>
  <c r="BK24" i="12" s="1"/>
  <c r="BK25" i="12" s="1"/>
  <c r="BK26" i="12" s="1"/>
  <c r="BK27" i="12" s="1"/>
  <c r="BK28" i="12" s="1"/>
  <c r="BK29" i="12" s="1"/>
  <c r="BK30" i="12" s="1"/>
  <c r="BK31" i="12" s="1"/>
  <c r="BK32" i="12" s="1"/>
  <c r="BK33" i="12" s="1"/>
  <c r="BK34" i="12" s="1"/>
  <c r="BK35" i="12" s="1"/>
  <c r="BK36" i="12" s="1"/>
  <c r="BK37" i="12" s="1"/>
  <c r="BK38" i="12" s="1"/>
  <c r="BK39" i="12" s="1"/>
  <c r="BK40" i="12" s="1"/>
  <c r="BK41" i="12" s="1"/>
  <c r="BK42" i="12" s="1"/>
  <c r="BK43" i="12" s="1"/>
  <c r="BK44" i="12" s="1"/>
  <c r="BK45" i="12" s="1"/>
  <c r="BK46" i="12" s="1"/>
  <c r="BK47" i="12" s="1"/>
  <c r="BK48" i="12" s="1"/>
  <c r="BK49" i="12" s="1"/>
  <c r="BK50" i="12" s="1"/>
  <c r="BK51" i="12" s="1"/>
  <c r="BK52" i="12" s="1"/>
  <c r="BK53" i="12" s="1"/>
  <c r="BK54" i="12" s="1"/>
  <c r="BK55" i="12" s="1"/>
  <c r="BK56" i="12" s="1"/>
  <c r="BK57" i="12" s="1"/>
  <c r="BK58" i="12" s="1"/>
  <c r="BK59" i="12" s="1"/>
  <c r="BK60" i="12" s="1"/>
  <c r="BK61" i="12" s="1"/>
  <c r="BK62" i="12" s="1"/>
  <c r="BK63" i="12" s="1"/>
  <c r="BK64" i="12" s="1"/>
  <c r="BK65" i="12" s="1"/>
  <c r="BK66" i="12" s="1"/>
  <c r="BK67" i="12" s="1"/>
  <c r="BK68" i="12" s="1"/>
  <c r="BK69" i="12" s="1"/>
  <c r="BK70" i="12" s="1"/>
  <c r="BK71" i="12" s="1"/>
  <c r="BK72" i="12" s="1"/>
  <c r="BK73" i="12" s="1"/>
  <c r="BK74" i="12" s="1"/>
  <c r="BK75" i="12" s="1"/>
  <c r="BK76" i="12" s="1"/>
  <c r="BK77" i="12" s="1"/>
  <c r="BK78" i="12" s="1"/>
  <c r="BK79" i="12" s="1"/>
  <c r="BK80" i="12" s="1"/>
  <c r="BK81" i="12" s="1"/>
  <c r="BK82" i="12" s="1"/>
  <c r="BK83" i="12" s="1"/>
  <c r="BK84" i="12" s="1"/>
  <c r="BK85" i="12" s="1"/>
  <c r="BK86" i="12" s="1"/>
  <c r="BK87" i="12" s="1"/>
  <c r="BK88" i="12" s="1"/>
  <c r="BK89" i="12" s="1"/>
  <c r="BK90" i="12" s="1"/>
  <c r="BK91" i="12" s="1"/>
  <c r="BK92" i="12" s="1"/>
  <c r="BK93" i="12" s="1"/>
  <c r="BK94" i="12" s="1"/>
  <c r="BK95" i="12" s="1"/>
  <c r="BK96" i="12" s="1"/>
  <c r="BK97" i="12" s="1"/>
  <c r="BK98" i="12" s="1"/>
  <c r="BK99" i="12" s="1"/>
  <c r="BK100" i="12" s="1"/>
  <c r="BK101" i="12" s="1"/>
  <c r="BK102" i="12" s="1"/>
  <c r="BK103" i="12" s="1"/>
  <c r="BK106" i="12" s="1"/>
  <c r="BK107" i="12" s="1"/>
  <c r="BK108" i="12" s="1"/>
  <c r="BK109" i="12" s="1"/>
  <c r="BK110" i="12" s="1"/>
  <c r="BK111" i="12" s="1"/>
  <c r="BK112" i="12" s="1"/>
  <c r="BK113" i="12" s="1"/>
  <c r="BK114" i="12" s="1"/>
  <c r="BK115" i="12" s="1"/>
  <c r="BK116" i="12" s="1"/>
  <c r="BK117" i="12" s="1"/>
  <c r="BK118" i="12" s="1"/>
  <c r="BK119" i="12" s="1"/>
  <c r="BK120" i="12" s="1"/>
  <c r="BK121" i="12" s="1"/>
  <c r="BK122" i="12" s="1"/>
  <c r="BK123" i="12" s="1"/>
  <c r="BK124" i="12" s="1"/>
  <c r="BK125" i="12" s="1"/>
  <c r="BK126" i="12" s="1"/>
  <c r="BK127" i="12" s="1"/>
  <c r="BK128" i="12" s="1"/>
  <c r="BK129" i="12" s="1"/>
  <c r="BK130" i="12" s="1"/>
  <c r="BK131" i="12" s="1"/>
  <c r="BK132" i="12" s="1"/>
  <c r="BK133" i="12" s="1"/>
  <c r="BK134" i="12" s="1"/>
  <c r="BK135" i="12" s="1"/>
  <c r="BL17" i="12"/>
  <c r="F76" i="12"/>
  <c r="F212" i="12"/>
  <c r="P38" i="12"/>
  <c r="L20" i="11"/>
  <c r="L19" i="11"/>
  <c r="F66" i="11"/>
  <c r="F202" i="11"/>
  <c r="BJ34" i="11"/>
  <c r="BJ35" i="11" s="1"/>
  <c r="BJ36" i="11" s="1"/>
  <c r="BJ37" i="11" s="1"/>
  <c r="BJ38" i="11" s="1"/>
  <c r="BJ39" i="11" s="1"/>
  <c r="BJ40" i="11" s="1"/>
  <c r="BJ41" i="11" s="1"/>
  <c r="BJ42" i="11" s="1"/>
  <c r="BJ43" i="11" s="1"/>
  <c r="BJ44" i="11" s="1"/>
  <c r="BJ45" i="11" s="1"/>
  <c r="BJ46" i="11" s="1"/>
  <c r="BJ47" i="11" s="1"/>
  <c r="BJ48" i="11" s="1"/>
  <c r="BJ49" i="11" s="1"/>
  <c r="BJ50" i="11" s="1"/>
  <c r="BJ51" i="11" s="1"/>
  <c r="BJ52" i="11" s="1"/>
  <c r="BJ53" i="11" s="1"/>
  <c r="BJ54" i="11" s="1"/>
  <c r="BJ55" i="11" s="1"/>
  <c r="BJ56" i="11" s="1"/>
  <c r="BJ57" i="11" s="1"/>
  <c r="BJ58" i="11" s="1"/>
  <c r="BJ59" i="11" s="1"/>
  <c r="BJ60" i="11" s="1"/>
  <c r="BJ61" i="11" s="1"/>
  <c r="BJ62" i="11" s="1"/>
  <c r="BJ63" i="11" s="1"/>
  <c r="BJ64" i="11" s="1"/>
  <c r="BJ65" i="11" s="1"/>
  <c r="BJ66" i="11" s="1"/>
  <c r="BJ67" i="11" s="1"/>
  <c r="BJ68" i="11" s="1"/>
  <c r="BJ69" i="11" s="1"/>
  <c r="BJ70" i="11" s="1"/>
  <c r="BJ71" i="11" s="1"/>
  <c r="BJ72" i="11" s="1"/>
  <c r="BJ73" i="11" s="1"/>
  <c r="BJ74" i="11" s="1"/>
  <c r="BJ75" i="11" s="1"/>
  <c r="BJ76" i="11" s="1"/>
  <c r="BJ77" i="11" s="1"/>
  <c r="BJ78" i="11" s="1"/>
  <c r="BJ79" i="11" s="1"/>
  <c r="BJ80" i="11" s="1"/>
  <c r="BJ81" i="11" s="1"/>
  <c r="BJ82" i="11" s="1"/>
  <c r="BJ83" i="11" s="1"/>
  <c r="BJ84" i="11" s="1"/>
  <c r="BJ85" i="11" s="1"/>
  <c r="BJ86" i="11" s="1"/>
  <c r="BJ87" i="11" s="1"/>
  <c r="BJ88" i="11" s="1"/>
  <c r="BJ89" i="11" s="1"/>
  <c r="BJ90" i="11" s="1"/>
  <c r="BJ91" i="11" s="1"/>
  <c r="BJ92" i="11" s="1"/>
  <c r="BJ93" i="11" s="1"/>
  <c r="BJ94" i="11" s="1"/>
  <c r="BJ95" i="11" s="1"/>
  <c r="BJ96" i="11" s="1"/>
  <c r="BJ97" i="11" s="1"/>
  <c r="BJ98" i="11" s="1"/>
  <c r="BJ99" i="11" s="1"/>
  <c r="BJ100" i="11" s="1"/>
  <c r="BJ101" i="11" s="1"/>
  <c r="BJ102" i="11" s="1"/>
  <c r="BJ103" i="11" s="1"/>
  <c r="BJ106" i="11" s="1"/>
  <c r="BJ107" i="11" s="1"/>
  <c r="BJ108" i="11" s="1"/>
  <c r="BJ109" i="11" s="1"/>
  <c r="BJ110" i="11" s="1"/>
  <c r="BJ111" i="11" s="1"/>
  <c r="BJ112" i="11" s="1"/>
  <c r="BJ113" i="11" s="1"/>
  <c r="BJ114" i="11" s="1"/>
  <c r="BJ115" i="11" s="1"/>
  <c r="BJ116" i="11" s="1"/>
  <c r="BJ117" i="11" s="1"/>
  <c r="BJ118" i="11" s="1"/>
  <c r="BJ119" i="11" s="1"/>
  <c r="BJ120" i="11" s="1"/>
  <c r="BJ121" i="11" s="1"/>
  <c r="BJ122" i="11" s="1"/>
  <c r="BJ123" i="11" s="1"/>
  <c r="BJ124" i="11" s="1"/>
  <c r="BJ125" i="11" s="1"/>
  <c r="BJ126" i="11" s="1"/>
  <c r="BJ127" i="11" s="1"/>
  <c r="BJ128" i="11" s="1"/>
  <c r="BJ129" i="11" s="1"/>
  <c r="BJ130" i="11" s="1"/>
  <c r="BJ131" i="11" s="1"/>
  <c r="BJ132" i="11" s="1"/>
  <c r="BJ133" i="11" s="1"/>
  <c r="BJ134" i="11" s="1"/>
  <c r="BJ135" i="11" s="1"/>
  <c r="L16" i="11"/>
  <c r="L21" i="11"/>
  <c r="L10" i="11"/>
  <c r="L23" i="11"/>
  <c r="L6" i="11"/>
  <c r="L22" i="11"/>
  <c r="L9" i="11"/>
  <c r="L18" i="11"/>
  <c r="L7" i="11"/>
  <c r="L24" i="11"/>
  <c r="L11" i="11"/>
  <c r="L12" i="11"/>
  <c r="L15" i="11"/>
  <c r="BL17" i="11"/>
  <c r="BK18" i="11"/>
  <c r="BK19" i="11" s="1"/>
  <c r="BK20" i="11" s="1"/>
  <c r="BK21" i="11" s="1"/>
  <c r="BK22" i="11" s="1"/>
  <c r="BK23" i="11" s="1"/>
  <c r="BK24" i="11" s="1"/>
  <c r="BK25" i="11" s="1"/>
  <c r="BK26" i="11" s="1"/>
  <c r="BK27" i="11" s="1"/>
  <c r="BK28" i="11" s="1"/>
  <c r="BK29" i="11" s="1"/>
  <c r="BK30" i="11" s="1"/>
  <c r="BK31" i="11" s="1"/>
  <c r="BK32" i="11" s="1"/>
  <c r="BK33" i="11" s="1"/>
  <c r="BK34" i="11" s="1"/>
  <c r="BK35" i="11" s="1"/>
  <c r="BK36" i="11" s="1"/>
  <c r="BK37" i="11" s="1"/>
  <c r="BK38" i="11" s="1"/>
  <c r="BK39" i="11" s="1"/>
  <c r="BK40" i="11" s="1"/>
  <c r="BK41" i="11" s="1"/>
  <c r="BK42" i="11" s="1"/>
  <c r="BK43" i="11" s="1"/>
  <c r="BK44" i="11" s="1"/>
  <c r="BK45" i="11" s="1"/>
  <c r="BK46" i="11" s="1"/>
  <c r="BK47" i="11" s="1"/>
  <c r="BK48" i="11" s="1"/>
  <c r="BK49" i="11" s="1"/>
  <c r="BK50" i="11" s="1"/>
  <c r="BK51" i="11" s="1"/>
  <c r="BK52" i="11" s="1"/>
  <c r="BK53" i="11" s="1"/>
  <c r="BK54" i="11" s="1"/>
  <c r="BK55" i="11" s="1"/>
  <c r="BK56" i="11" s="1"/>
  <c r="BK57" i="11" s="1"/>
  <c r="BK58" i="11" s="1"/>
  <c r="BK59" i="11" s="1"/>
  <c r="BK60" i="11" s="1"/>
  <c r="BK61" i="11" s="1"/>
  <c r="BK62" i="11" s="1"/>
  <c r="BK63" i="11" s="1"/>
  <c r="BK64" i="11" s="1"/>
  <c r="BK65" i="11" s="1"/>
  <c r="BK66" i="11" s="1"/>
  <c r="BK67" i="11" s="1"/>
  <c r="BK68" i="11" s="1"/>
  <c r="BK69" i="11" s="1"/>
  <c r="BK70" i="11" s="1"/>
  <c r="BK71" i="11" s="1"/>
  <c r="BK72" i="11" s="1"/>
  <c r="BK73" i="11" s="1"/>
  <c r="BK74" i="11" s="1"/>
  <c r="BK75" i="11" s="1"/>
  <c r="BK76" i="11" s="1"/>
  <c r="BK77" i="11" s="1"/>
  <c r="BK78" i="11" s="1"/>
  <c r="BK79" i="11" s="1"/>
  <c r="BK80" i="11" s="1"/>
  <c r="BK81" i="11" s="1"/>
  <c r="BK82" i="11" s="1"/>
  <c r="BK83" i="11" s="1"/>
  <c r="BK84" i="11" s="1"/>
  <c r="BK85" i="11" s="1"/>
  <c r="BK86" i="11" s="1"/>
  <c r="BK87" i="11" s="1"/>
  <c r="BK88" i="11" s="1"/>
  <c r="BK89" i="11" s="1"/>
  <c r="BK90" i="11" s="1"/>
  <c r="BK91" i="11" s="1"/>
  <c r="BK92" i="11" s="1"/>
  <c r="BK93" i="11" s="1"/>
  <c r="BK94" i="11" s="1"/>
  <c r="BK95" i="11" s="1"/>
  <c r="BK96" i="11" s="1"/>
  <c r="BK97" i="11" s="1"/>
  <c r="BK98" i="11" s="1"/>
  <c r="BK99" i="11" s="1"/>
  <c r="BK100" i="11" s="1"/>
  <c r="BK101" i="11" s="1"/>
  <c r="BK102" i="11" s="1"/>
  <c r="BK103" i="11" s="1"/>
  <c r="BK106" i="11" s="1"/>
  <c r="BK107" i="11" s="1"/>
  <c r="BK108" i="11" s="1"/>
  <c r="BK109" i="11" s="1"/>
  <c r="BK110" i="11" s="1"/>
  <c r="BK111" i="11" s="1"/>
  <c r="BK112" i="11" s="1"/>
  <c r="BK113" i="11" s="1"/>
  <c r="BK114" i="11" s="1"/>
  <c r="BK115" i="11" s="1"/>
  <c r="BK116" i="11" s="1"/>
  <c r="BK117" i="11" s="1"/>
  <c r="BK118" i="11" s="1"/>
  <c r="BK119" i="11" s="1"/>
  <c r="BK120" i="11" s="1"/>
  <c r="BK121" i="11" s="1"/>
  <c r="BK122" i="11" s="1"/>
  <c r="BK123" i="11" s="1"/>
  <c r="BK124" i="11" s="1"/>
  <c r="BK125" i="11" s="1"/>
  <c r="BK126" i="11" s="1"/>
  <c r="BK127" i="11" s="1"/>
  <c r="BK128" i="11" s="1"/>
  <c r="BK129" i="11" s="1"/>
  <c r="BK130" i="11" s="1"/>
  <c r="BK131" i="11" s="1"/>
  <c r="BK132" i="11" s="1"/>
  <c r="BK133" i="11" s="1"/>
  <c r="BK134" i="11" s="1"/>
  <c r="BK135" i="11" s="1"/>
  <c r="L25" i="11"/>
  <c r="L14" i="11"/>
  <c r="L8" i="11"/>
  <c r="L13" i="11"/>
  <c r="BH34" i="10"/>
  <c r="BH35" i="10" s="1"/>
  <c r="BH36" i="10" s="1"/>
  <c r="BH37" i="10" s="1"/>
  <c r="BH38" i="10" s="1"/>
  <c r="BH39" i="10" s="1"/>
  <c r="BH40" i="10" s="1"/>
  <c r="BH41" i="10" s="1"/>
  <c r="BH42" i="10" s="1"/>
  <c r="BH43" i="10" s="1"/>
  <c r="BH44" i="10" s="1"/>
  <c r="BH45" i="10" s="1"/>
  <c r="BH46" i="10" s="1"/>
  <c r="BH47" i="10" s="1"/>
  <c r="BH48" i="10" s="1"/>
  <c r="BH49" i="10" s="1"/>
  <c r="BH50" i="10" s="1"/>
  <c r="BH51" i="10" s="1"/>
  <c r="BH52" i="10" s="1"/>
  <c r="BH53" i="10" s="1"/>
  <c r="BH54" i="10" s="1"/>
  <c r="BH55" i="10" s="1"/>
  <c r="BH56" i="10" s="1"/>
  <c r="BH57" i="10" s="1"/>
  <c r="BH58" i="10" s="1"/>
  <c r="BH59" i="10" s="1"/>
  <c r="BH60" i="10" s="1"/>
  <c r="BH61" i="10" s="1"/>
  <c r="BH62" i="10" s="1"/>
  <c r="BH63" i="10" s="1"/>
  <c r="BH64" i="10" s="1"/>
  <c r="BH65" i="10" s="1"/>
  <c r="BH66" i="10" s="1"/>
  <c r="BH67" i="10" s="1"/>
  <c r="BH68" i="10" s="1"/>
  <c r="BH69" i="10" s="1"/>
  <c r="BH70" i="10" s="1"/>
  <c r="BH71" i="10" s="1"/>
  <c r="BH72" i="10" s="1"/>
  <c r="BH73" i="10" s="1"/>
  <c r="BH74" i="10" s="1"/>
  <c r="BH75" i="10" s="1"/>
  <c r="BH76" i="10" s="1"/>
  <c r="BH77" i="10" s="1"/>
  <c r="BH78" i="10" s="1"/>
  <c r="BH79" i="10" s="1"/>
  <c r="BH80" i="10" s="1"/>
  <c r="BH81" i="10" s="1"/>
  <c r="BH82" i="10" s="1"/>
  <c r="BH83" i="10" s="1"/>
  <c r="BH84" i="10" s="1"/>
  <c r="BH85" i="10" s="1"/>
  <c r="BH86" i="10" s="1"/>
  <c r="BH87" i="10" s="1"/>
  <c r="BH88" i="10" s="1"/>
  <c r="BH89" i="10" s="1"/>
  <c r="BH90" i="10" s="1"/>
  <c r="BH91" i="10" s="1"/>
  <c r="BH92" i="10" s="1"/>
  <c r="BH93" i="10" s="1"/>
  <c r="BH94" i="10" s="1"/>
  <c r="BH95" i="10" s="1"/>
  <c r="BH96" i="10" s="1"/>
  <c r="BH97" i="10" s="1"/>
  <c r="BH98" i="10" s="1"/>
  <c r="BH99" i="10" s="1"/>
  <c r="BH100" i="10" s="1"/>
  <c r="BH101" i="10" s="1"/>
  <c r="BH102" i="10" s="1"/>
  <c r="BH103" i="10" s="1"/>
  <c r="BH106" i="10" s="1"/>
  <c r="BH107" i="10" s="1"/>
  <c r="BH108" i="10" s="1"/>
  <c r="BH109" i="10" s="1"/>
  <c r="BH110" i="10" s="1"/>
  <c r="BH111" i="10" s="1"/>
  <c r="BH112" i="10" s="1"/>
  <c r="BH113" i="10" s="1"/>
  <c r="BH114" i="10" s="1"/>
  <c r="BH115" i="10" s="1"/>
  <c r="BH116" i="10" s="1"/>
  <c r="BH117" i="10" s="1"/>
  <c r="BH118" i="10" s="1"/>
  <c r="BH119" i="10" s="1"/>
  <c r="BH120" i="10" s="1"/>
  <c r="BH121" i="10" s="1"/>
  <c r="BH122" i="10" s="1"/>
  <c r="BH123" i="10" s="1"/>
  <c r="BH124" i="10" s="1"/>
  <c r="BH125" i="10" s="1"/>
  <c r="BH126" i="10" s="1"/>
  <c r="BH127" i="10" s="1"/>
  <c r="BH128" i="10" s="1"/>
  <c r="BH129" i="10" s="1"/>
  <c r="BH130" i="10" s="1"/>
  <c r="BH131" i="10" s="1"/>
  <c r="BH132" i="10" s="1"/>
  <c r="BH133" i="10" s="1"/>
  <c r="BH134" i="10" s="1"/>
  <c r="BH135" i="10" s="1"/>
  <c r="BI18" i="10"/>
  <c r="BI19" i="10" s="1"/>
  <c r="BI20" i="10" s="1"/>
  <c r="BI21" i="10" s="1"/>
  <c r="BI22" i="10" s="1"/>
  <c r="BI23" i="10" s="1"/>
  <c r="BI24" i="10" s="1"/>
  <c r="BI25" i="10" s="1"/>
  <c r="BI26" i="10" s="1"/>
  <c r="BI27" i="10" s="1"/>
  <c r="BI28" i="10" s="1"/>
  <c r="BI29" i="10" s="1"/>
  <c r="BI30" i="10" s="1"/>
  <c r="BI31" i="10" s="1"/>
  <c r="BI32" i="10" s="1"/>
  <c r="BI33" i="10" s="1"/>
  <c r="BI34" i="10" s="1"/>
  <c r="BI35" i="10" s="1"/>
  <c r="BI36" i="10" s="1"/>
  <c r="BI37" i="10" s="1"/>
  <c r="BI38" i="10" s="1"/>
  <c r="BI39" i="10" s="1"/>
  <c r="BI40" i="10" s="1"/>
  <c r="BI41" i="10" s="1"/>
  <c r="BI42" i="10" s="1"/>
  <c r="BI43" i="10" s="1"/>
  <c r="BI44" i="10" s="1"/>
  <c r="BI45" i="10" s="1"/>
  <c r="BI46" i="10" s="1"/>
  <c r="BI47" i="10" s="1"/>
  <c r="BI48" i="10" s="1"/>
  <c r="BI49" i="10" s="1"/>
  <c r="BI50" i="10" s="1"/>
  <c r="BI51" i="10" s="1"/>
  <c r="BI52" i="10" s="1"/>
  <c r="BI53" i="10" s="1"/>
  <c r="BI54" i="10" s="1"/>
  <c r="BI55" i="10" s="1"/>
  <c r="BI56" i="10" s="1"/>
  <c r="BI57" i="10" s="1"/>
  <c r="BI58" i="10" s="1"/>
  <c r="BI59" i="10" s="1"/>
  <c r="BI60" i="10" s="1"/>
  <c r="BI61" i="10" s="1"/>
  <c r="BI62" i="10" s="1"/>
  <c r="BI63" i="10" s="1"/>
  <c r="BI64" i="10" s="1"/>
  <c r="BI65" i="10" s="1"/>
  <c r="BI66" i="10" s="1"/>
  <c r="BI67" i="10" s="1"/>
  <c r="BI68" i="10" s="1"/>
  <c r="BI69" i="10" s="1"/>
  <c r="BI70" i="10" s="1"/>
  <c r="BI71" i="10" s="1"/>
  <c r="BI72" i="10" s="1"/>
  <c r="BI73" i="10" s="1"/>
  <c r="BI74" i="10" s="1"/>
  <c r="BI75" i="10" s="1"/>
  <c r="BI76" i="10" s="1"/>
  <c r="BI77" i="10" s="1"/>
  <c r="BI78" i="10" s="1"/>
  <c r="BI79" i="10" s="1"/>
  <c r="BI80" i="10" s="1"/>
  <c r="BI81" i="10" s="1"/>
  <c r="BI82" i="10" s="1"/>
  <c r="BI83" i="10" s="1"/>
  <c r="BI84" i="10" s="1"/>
  <c r="BI85" i="10" s="1"/>
  <c r="BI86" i="10" s="1"/>
  <c r="BI87" i="10" s="1"/>
  <c r="BI88" i="10" s="1"/>
  <c r="BI89" i="10" s="1"/>
  <c r="BI90" i="10" s="1"/>
  <c r="BI91" i="10" s="1"/>
  <c r="BI92" i="10" s="1"/>
  <c r="BI93" i="10" s="1"/>
  <c r="BI94" i="10" s="1"/>
  <c r="BI95" i="10" s="1"/>
  <c r="BI96" i="10" s="1"/>
  <c r="BI97" i="10" s="1"/>
  <c r="BI98" i="10" s="1"/>
  <c r="BI99" i="10" s="1"/>
  <c r="BI100" i="10" s="1"/>
  <c r="BI101" i="10" s="1"/>
  <c r="BI102" i="10" s="1"/>
  <c r="BI103" i="10" s="1"/>
  <c r="BI106" i="10" s="1"/>
  <c r="BI107" i="10" s="1"/>
  <c r="BI108" i="10" s="1"/>
  <c r="BI109" i="10" s="1"/>
  <c r="BI110" i="10" s="1"/>
  <c r="BI111" i="10" s="1"/>
  <c r="BI112" i="10" s="1"/>
  <c r="BI113" i="10" s="1"/>
  <c r="BI114" i="10" s="1"/>
  <c r="BI115" i="10" s="1"/>
  <c r="BI116" i="10" s="1"/>
  <c r="BI117" i="10" s="1"/>
  <c r="BI118" i="10" s="1"/>
  <c r="BI119" i="10" s="1"/>
  <c r="BI120" i="10" s="1"/>
  <c r="BI121" i="10" s="1"/>
  <c r="BI122" i="10" s="1"/>
  <c r="BI123" i="10" s="1"/>
  <c r="BI124" i="10" s="1"/>
  <c r="BI125" i="10" s="1"/>
  <c r="BI126" i="10" s="1"/>
  <c r="BI127" i="10" s="1"/>
  <c r="BI128" i="10" s="1"/>
  <c r="BI129" i="10" s="1"/>
  <c r="BI130" i="10" s="1"/>
  <c r="BI131" i="10" s="1"/>
  <c r="BI132" i="10" s="1"/>
  <c r="BI133" i="10" s="1"/>
  <c r="BI134" i="10" s="1"/>
  <c r="BI135" i="10" s="1"/>
  <c r="BJ17" i="10"/>
  <c r="F197" i="10"/>
  <c r="F61" i="10"/>
  <c r="L19" i="9"/>
  <c r="L13" i="9"/>
  <c r="L15" i="9"/>
  <c r="L9" i="9"/>
  <c r="L24" i="9"/>
  <c r="L22" i="9"/>
  <c r="L12" i="9"/>
  <c r="L11" i="9"/>
  <c r="L18" i="9"/>
  <c r="L7" i="9"/>
  <c r="L17" i="9"/>
  <c r="BJ17" i="9"/>
  <c r="BI18" i="9"/>
  <c r="BI19" i="9" s="1"/>
  <c r="BI20" i="9" s="1"/>
  <c r="BI21" i="9" s="1"/>
  <c r="BI22" i="9" s="1"/>
  <c r="BI23" i="9" s="1"/>
  <c r="BI24" i="9" s="1"/>
  <c r="BI25" i="9" s="1"/>
  <c r="BI26" i="9" s="1"/>
  <c r="BI27" i="9" s="1"/>
  <c r="BI28" i="9" s="1"/>
  <c r="BI29" i="9" s="1"/>
  <c r="BI30" i="9" s="1"/>
  <c r="BI31" i="9" s="1"/>
  <c r="BI32" i="9" s="1"/>
  <c r="BI33" i="9" s="1"/>
  <c r="BI34" i="9" s="1"/>
  <c r="BI35" i="9" s="1"/>
  <c r="BI36" i="9" s="1"/>
  <c r="BI37" i="9" s="1"/>
  <c r="BI38" i="9" s="1"/>
  <c r="BI39" i="9" s="1"/>
  <c r="BI40" i="9" s="1"/>
  <c r="BI41" i="9" s="1"/>
  <c r="BI42" i="9" s="1"/>
  <c r="BI43" i="9" s="1"/>
  <c r="BI44" i="9" s="1"/>
  <c r="BI45" i="9" s="1"/>
  <c r="BI46" i="9" s="1"/>
  <c r="BI47" i="9" s="1"/>
  <c r="BI48" i="9" s="1"/>
  <c r="BI49" i="9" s="1"/>
  <c r="BI50" i="9" s="1"/>
  <c r="BI51" i="9" s="1"/>
  <c r="BI52" i="9" s="1"/>
  <c r="BI53" i="9" s="1"/>
  <c r="BI54" i="9" s="1"/>
  <c r="BI55" i="9" s="1"/>
  <c r="BI56" i="9" s="1"/>
  <c r="BI57" i="9" s="1"/>
  <c r="BI58" i="9" s="1"/>
  <c r="BI59" i="9" s="1"/>
  <c r="BI60" i="9" s="1"/>
  <c r="BI61" i="9" s="1"/>
  <c r="BI62" i="9" s="1"/>
  <c r="BI63" i="9" s="1"/>
  <c r="BI64" i="9" s="1"/>
  <c r="BI65" i="9" s="1"/>
  <c r="BI66" i="9" s="1"/>
  <c r="BI67" i="9" s="1"/>
  <c r="BI68" i="9" s="1"/>
  <c r="BI69" i="9" s="1"/>
  <c r="BI70" i="9" s="1"/>
  <c r="BI71" i="9" s="1"/>
  <c r="BI72" i="9" s="1"/>
  <c r="BI73" i="9" s="1"/>
  <c r="BI74" i="9" s="1"/>
  <c r="BI75" i="9" s="1"/>
  <c r="BI76" i="9" s="1"/>
  <c r="BI77" i="9" s="1"/>
  <c r="BI78" i="9" s="1"/>
  <c r="BI79" i="9" s="1"/>
  <c r="BI80" i="9" s="1"/>
  <c r="BI81" i="9" s="1"/>
  <c r="BI82" i="9" s="1"/>
  <c r="BI83" i="9" s="1"/>
  <c r="BI84" i="9" s="1"/>
  <c r="BI85" i="9" s="1"/>
  <c r="BI86" i="9" s="1"/>
  <c r="BI87" i="9" s="1"/>
  <c r="BI88" i="9" s="1"/>
  <c r="BI89" i="9" s="1"/>
  <c r="BI90" i="9" s="1"/>
  <c r="BI91" i="9" s="1"/>
  <c r="BI92" i="9" s="1"/>
  <c r="BI93" i="9" s="1"/>
  <c r="BI94" i="9" s="1"/>
  <c r="BI95" i="9" s="1"/>
  <c r="BI96" i="9" s="1"/>
  <c r="BI97" i="9" s="1"/>
  <c r="BI98" i="9" s="1"/>
  <c r="BI99" i="9" s="1"/>
  <c r="BI100" i="9" s="1"/>
  <c r="BI101" i="9" s="1"/>
  <c r="BI102" i="9" s="1"/>
  <c r="BI103" i="9" s="1"/>
  <c r="BI106" i="9" s="1"/>
  <c r="BI107" i="9" s="1"/>
  <c r="BI108" i="9" s="1"/>
  <c r="BI109" i="9" s="1"/>
  <c r="BI110" i="9" s="1"/>
  <c r="BI111" i="9" s="1"/>
  <c r="BI112" i="9" s="1"/>
  <c r="BI113" i="9" s="1"/>
  <c r="BI114" i="9" s="1"/>
  <c r="BI115" i="9" s="1"/>
  <c r="BI116" i="9" s="1"/>
  <c r="BI117" i="9" s="1"/>
  <c r="BI118" i="9" s="1"/>
  <c r="BI119" i="9" s="1"/>
  <c r="BI120" i="9" s="1"/>
  <c r="BI121" i="9" s="1"/>
  <c r="BI122" i="9" s="1"/>
  <c r="BI123" i="9" s="1"/>
  <c r="BI124" i="9" s="1"/>
  <c r="BI125" i="9" s="1"/>
  <c r="BI126" i="9" s="1"/>
  <c r="BI127" i="9" s="1"/>
  <c r="BI128" i="9" s="1"/>
  <c r="BI129" i="9" s="1"/>
  <c r="BI130" i="9" s="1"/>
  <c r="BI131" i="9" s="1"/>
  <c r="BI132" i="9" s="1"/>
  <c r="BI133" i="9" s="1"/>
  <c r="BI134" i="9" s="1"/>
  <c r="BI135" i="9" s="1"/>
  <c r="BH34" i="9"/>
  <c r="BH35" i="9" s="1"/>
  <c r="BH36" i="9" s="1"/>
  <c r="BH37" i="9" s="1"/>
  <c r="BH38" i="9" s="1"/>
  <c r="BH39" i="9" s="1"/>
  <c r="BH40" i="9" s="1"/>
  <c r="BH41" i="9" s="1"/>
  <c r="BH42" i="9" s="1"/>
  <c r="BH43" i="9" s="1"/>
  <c r="BH44" i="9" s="1"/>
  <c r="BH45" i="9" s="1"/>
  <c r="BH46" i="9" s="1"/>
  <c r="BH47" i="9" s="1"/>
  <c r="BH48" i="9" s="1"/>
  <c r="BH49" i="9" s="1"/>
  <c r="BH50" i="9" s="1"/>
  <c r="BH51" i="9" s="1"/>
  <c r="BH52" i="9" s="1"/>
  <c r="BH53" i="9" s="1"/>
  <c r="BH54" i="9" s="1"/>
  <c r="BH55" i="9" s="1"/>
  <c r="BH56" i="9" s="1"/>
  <c r="BH57" i="9" s="1"/>
  <c r="BH58" i="9" s="1"/>
  <c r="BH59" i="9" s="1"/>
  <c r="BH60" i="9" s="1"/>
  <c r="BH61" i="9" s="1"/>
  <c r="BH62" i="9" s="1"/>
  <c r="BH63" i="9" s="1"/>
  <c r="BH64" i="9" s="1"/>
  <c r="BH65" i="9" s="1"/>
  <c r="BH66" i="9" s="1"/>
  <c r="BH67" i="9" s="1"/>
  <c r="BH68" i="9" s="1"/>
  <c r="BH69" i="9" s="1"/>
  <c r="BH70" i="9" s="1"/>
  <c r="BH71" i="9" s="1"/>
  <c r="BH72" i="9" s="1"/>
  <c r="BH73" i="9" s="1"/>
  <c r="BH74" i="9" s="1"/>
  <c r="BH75" i="9" s="1"/>
  <c r="BH76" i="9" s="1"/>
  <c r="BH77" i="9" s="1"/>
  <c r="BH78" i="9" s="1"/>
  <c r="BH79" i="9" s="1"/>
  <c r="BH80" i="9" s="1"/>
  <c r="BH81" i="9" s="1"/>
  <c r="BH82" i="9" s="1"/>
  <c r="BH83" i="9" s="1"/>
  <c r="BH84" i="9" s="1"/>
  <c r="BH85" i="9" s="1"/>
  <c r="BH86" i="9" s="1"/>
  <c r="BH87" i="9" s="1"/>
  <c r="BH88" i="9" s="1"/>
  <c r="BH89" i="9" s="1"/>
  <c r="BH90" i="9" s="1"/>
  <c r="BH91" i="9" s="1"/>
  <c r="BH92" i="9" s="1"/>
  <c r="BH93" i="9" s="1"/>
  <c r="BH94" i="9" s="1"/>
  <c r="BH95" i="9" s="1"/>
  <c r="BH96" i="9" s="1"/>
  <c r="BH97" i="9" s="1"/>
  <c r="BH98" i="9" s="1"/>
  <c r="BH99" i="9" s="1"/>
  <c r="BH100" i="9" s="1"/>
  <c r="BH101" i="9" s="1"/>
  <c r="BH102" i="9" s="1"/>
  <c r="BH103" i="9" s="1"/>
  <c r="BH106" i="9" s="1"/>
  <c r="BH107" i="9" s="1"/>
  <c r="BH108" i="9" s="1"/>
  <c r="BH109" i="9" s="1"/>
  <c r="BH110" i="9" s="1"/>
  <c r="BH111" i="9" s="1"/>
  <c r="BH112" i="9" s="1"/>
  <c r="BH113" i="9" s="1"/>
  <c r="BH114" i="9" s="1"/>
  <c r="BH115" i="9" s="1"/>
  <c r="BH116" i="9" s="1"/>
  <c r="BH117" i="9" s="1"/>
  <c r="BH118" i="9" s="1"/>
  <c r="BH119" i="9" s="1"/>
  <c r="BH120" i="9" s="1"/>
  <c r="BH121" i="9" s="1"/>
  <c r="BH122" i="9" s="1"/>
  <c r="BH123" i="9" s="1"/>
  <c r="BH124" i="9" s="1"/>
  <c r="BH125" i="9" s="1"/>
  <c r="BH126" i="9" s="1"/>
  <c r="BH127" i="9" s="1"/>
  <c r="BH128" i="9" s="1"/>
  <c r="BH129" i="9" s="1"/>
  <c r="BH130" i="9" s="1"/>
  <c r="BH131" i="9" s="1"/>
  <c r="BH132" i="9" s="1"/>
  <c r="BH133" i="9" s="1"/>
  <c r="BH134" i="9" s="1"/>
  <c r="BH135" i="9" s="1"/>
  <c r="F197" i="9"/>
  <c r="F61" i="9"/>
  <c r="I40" i="1"/>
  <c r="J85" i="1"/>
  <c r="I95" i="1"/>
  <c r="I114" i="1"/>
  <c r="I36" i="1"/>
  <c r="BL18" i="1"/>
  <c r="BM17" i="1"/>
  <c r="BJ19" i="1"/>
  <c r="BJ20" i="1" s="1"/>
  <c r="BJ21" i="1" s="1"/>
  <c r="BJ22" i="1" s="1"/>
  <c r="BJ23" i="1" s="1"/>
  <c r="BJ24" i="1" s="1"/>
  <c r="BJ25" i="1" s="1"/>
  <c r="BJ26" i="1" s="1"/>
  <c r="BJ27" i="1" s="1"/>
  <c r="BJ28" i="1" s="1"/>
  <c r="BJ29" i="1" s="1"/>
  <c r="BJ30" i="1" s="1"/>
  <c r="BJ31" i="1" s="1"/>
  <c r="BJ32" i="1" s="1"/>
  <c r="BJ33" i="1" s="1"/>
  <c r="BJ34" i="1" s="1"/>
  <c r="BJ35" i="1" s="1"/>
  <c r="BJ36" i="1" s="1"/>
  <c r="BJ37" i="1" s="1"/>
  <c r="BJ38" i="1" s="1"/>
  <c r="BJ39" i="1" s="1"/>
  <c r="BJ40" i="1" s="1"/>
  <c r="BJ41" i="1" s="1"/>
  <c r="BJ42" i="1" s="1"/>
  <c r="BJ43" i="1" s="1"/>
  <c r="BJ44" i="1" s="1"/>
  <c r="BJ45" i="1" s="1"/>
  <c r="BJ46" i="1" s="1"/>
  <c r="BJ47" i="1" s="1"/>
  <c r="BJ48" i="1" s="1"/>
  <c r="BJ49" i="1" s="1"/>
  <c r="BJ50" i="1" s="1"/>
  <c r="BJ51" i="1" s="1"/>
  <c r="BJ52" i="1" s="1"/>
  <c r="BJ53" i="1" s="1"/>
  <c r="BJ54" i="1" s="1"/>
  <c r="BJ55" i="1" s="1"/>
  <c r="BJ56" i="1" s="1"/>
  <c r="BJ57" i="1" s="1"/>
  <c r="BJ58" i="1" s="1"/>
  <c r="BJ59" i="1" s="1"/>
  <c r="BJ60" i="1" s="1"/>
  <c r="BJ61" i="1" s="1"/>
  <c r="BJ62" i="1" s="1"/>
  <c r="BJ63" i="1" s="1"/>
  <c r="BJ64" i="1" s="1"/>
  <c r="BJ65" i="1" s="1"/>
  <c r="BJ66" i="1" s="1"/>
  <c r="BJ67" i="1" s="1"/>
  <c r="BJ68" i="1" s="1"/>
  <c r="BJ69" i="1" s="1"/>
  <c r="BJ70" i="1" s="1"/>
  <c r="BJ71" i="1" s="1"/>
  <c r="BJ72" i="1" s="1"/>
  <c r="BJ73" i="1" s="1"/>
  <c r="BJ74" i="1" s="1"/>
  <c r="BJ75" i="1" s="1"/>
  <c r="BJ76" i="1" s="1"/>
  <c r="BJ77" i="1" s="1"/>
  <c r="BJ78" i="1" s="1"/>
  <c r="BJ79" i="1" s="1"/>
  <c r="BJ80" i="1" s="1"/>
  <c r="BJ81" i="1" s="1"/>
  <c r="BJ82" i="1" s="1"/>
  <c r="BJ83" i="1" s="1"/>
  <c r="BJ84" i="1" s="1"/>
  <c r="BJ85" i="1" s="1"/>
  <c r="BJ86" i="1" s="1"/>
  <c r="BJ87" i="1" s="1"/>
  <c r="BJ88" i="1" s="1"/>
  <c r="BJ89" i="1" s="1"/>
  <c r="BJ90" i="1" s="1"/>
  <c r="BJ91" i="1" s="1"/>
  <c r="BJ92" i="1" s="1"/>
  <c r="BJ93" i="1" s="1"/>
  <c r="BJ94" i="1" s="1"/>
  <c r="BJ95" i="1" s="1"/>
  <c r="BJ96" i="1" s="1"/>
  <c r="BJ97" i="1" s="1"/>
  <c r="BJ98" i="1" s="1"/>
  <c r="BJ99" i="1" s="1"/>
  <c r="BJ100" i="1" s="1"/>
  <c r="BJ101" i="1" s="1"/>
  <c r="BJ102" i="1" s="1"/>
  <c r="BJ103" i="1" s="1"/>
  <c r="BJ106" i="1" s="1"/>
  <c r="BJ107" i="1" s="1"/>
  <c r="BJ108" i="1" s="1"/>
  <c r="BJ109" i="1" s="1"/>
  <c r="BJ110" i="1" s="1"/>
  <c r="BJ111" i="1" s="1"/>
  <c r="BJ112" i="1" s="1"/>
  <c r="BJ113" i="1" s="1"/>
  <c r="BJ114" i="1" s="1"/>
  <c r="BJ115" i="1" s="1"/>
  <c r="BJ116" i="1" s="1"/>
  <c r="BJ117" i="1" s="1"/>
  <c r="BJ118" i="1" s="1"/>
  <c r="BJ119" i="1" s="1"/>
  <c r="BJ120" i="1" s="1"/>
  <c r="BJ121" i="1" s="1"/>
  <c r="BJ122" i="1" s="1"/>
  <c r="BJ123" i="1" s="1"/>
  <c r="BJ124" i="1" s="1"/>
  <c r="BJ125" i="1" s="1"/>
  <c r="BJ126" i="1" s="1"/>
  <c r="BJ127" i="1" s="1"/>
  <c r="BJ128" i="1" s="1"/>
  <c r="BJ129" i="1" s="1"/>
  <c r="BJ130" i="1" s="1"/>
  <c r="BJ131" i="1" s="1"/>
  <c r="BJ132" i="1" s="1"/>
  <c r="BJ133" i="1" s="1"/>
  <c r="BJ134" i="1" s="1"/>
  <c r="BJ135" i="1" s="1"/>
  <c r="DG26" i="11" l="1"/>
  <c r="DA26" i="11"/>
  <c r="CV26" i="11"/>
  <c r="DL26" i="11"/>
  <c r="DB26" i="11"/>
  <c r="DJ26" i="11"/>
  <c r="DD26" i="11"/>
  <c r="CU26" i="11"/>
  <c r="CW26" i="11"/>
  <c r="CY26" i="11"/>
  <c r="DC26" i="11"/>
  <c r="CZ26" i="11"/>
  <c r="CX26" i="11"/>
  <c r="DI26" i="11"/>
  <c r="CT26" i="11"/>
  <c r="DE26" i="11"/>
  <c r="DF26" i="11"/>
  <c r="CS26" i="11"/>
  <c r="DK26" i="11"/>
  <c r="DJ24" i="12"/>
  <c r="CV24" i="12"/>
  <c r="DG24" i="12"/>
  <c r="DA24" i="12"/>
  <c r="DI24" i="12"/>
  <c r="CT24" i="12"/>
  <c r="CW24" i="12"/>
  <c r="CY24" i="12"/>
  <c r="DC24" i="12"/>
  <c r="CS24" i="12"/>
  <c r="DF24" i="12"/>
  <c r="DL24" i="12"/>
  <c r="DE24" i="12"/>
  <c r="DH24" i="12"/>
  <c r="CU24" i="12"/>
  <c r="CZ24" i="12"/>
  <c r="DK24" i="12"/>
  <c r="J142" i="9"/>
  <c r="CX24" i="12"/>
  <c r="DD24" i="12"/>
  <c r="J142" i="11"/>
  <c r="J142" i="10"/>
  <c r="J161" i="12"/>
  <c r="K132" i="9"/>
  <c r="K161" i="9" s="1"/>
  <c r="K132" i="12"/>
  <c r="K142" i="12" s="1"/>
  <c r="K132" i="10"/>
  <c r="K142" i="10" s="1"/>
  <c r="K132" i="11"/>
  <c r="K161" i="11" s="1"/>
  <c r="K132" i="1"/>
  <c r="J142" i="1"/>
  <c r="J161" i="1"/>
  <c r="L132" i="12"/>
  <c r="L132" i="9"/>
  <c r="L132" i="10"/>
  <c r="L132" i="11"/>
  <c r="L21" i="12"/>
  <c r="DD25" i="11"/>
  <c r="CS26" i="12"/>
  <c r="CV26" i="12"/>
  <c r="DK26" i="12"/>
  <c r="DL26" i="12"/>
  <c r="DK25" i="11"/>
  <c r="L16" i="12"/>
  <c r="CZ26" i="12"/>
  <c r="DC26" i="12"/>
  <c r="CU26" i="12"/>
  <c r="DB26" i="12"/>
  <c r="CX26" i="12"/>
  <c r="DD26" i="12"/>
  <c r="DA26" i="12"/>
  <c r="CW26" i="12"/>
  <c r="DJ26" i="12"/>
  <c r="CT26" i="12"/>
  <c r="DE26" i="12"/>
  <c r="CZ24" i="9"/>
  <c r="DL25" i="10"/>
  <c r="DG26" i="12"/>
  <c r="DH26" i="12"/>
  <c r="CY26" i="12"/>
  <c r="DI25" i="11"/>
  <c r="CT25" i="11"/>
  <c r="DB24" i="11"/>
  <c r="DI26" i="12"/>
  <c r="CU25" i="11"/>
  <c r="DC24" i="9"/>
  <c r="DJ25" i="11"/>
  <c r="L7" i="12"/>
  <c r="L25" i="12"/>
  <c r="CT24" i="9"/>
  <c r="L19" i="12"/>
  <c r="L6" i="12"/>
  <c r="DE24" i="9"/>
  <c r="L12" i="12"/>
  <c r="DK24" i="9"/>
  <c r="DJ25" i="10"/>
  <c r="CX25" i="10"/>
  <c r="DA25" i="10"/>
  <c r="CW25" i="10"/>
  <c r="DD25" i="10"/>
  <c r="L20" i="12"/>
  <c r="L9" i="12"/>
  <c r="L22" i="12"/>
  <c r="L14" i="12"/>
  <c r="L13" i="12"/>
  <c r="L23" i="12"/>
  <c r="L10" i="12"/>
  <c r="L18" i="12"/>
  <c r="L15" i="12"/>
  <c r="L11" i="12"/>
  <c r="L24" i="12"/>
  <c r="L17" i="12"/>
  <c r="K9" i="12"/>
  <c r="DG24" i="11"/>
  <c r="CT24" i="11"/>
  <c r="CW25" i="11"/>
  <c r="DA25" i="11"/>
  <c r="DG25" i="11"/>
  <c r="CS24" i="11"/>
  <c r="DL24" i="11"/>
  <c r="CW24" i="11"/>
  <c r="CY25" i="11"/>
  <c r="DE25" i="11"/>
  <c r="DI24" i="11"/>
  <c r="DK24" i="11"/>
  <c r="CZ24" i="11"/>
  <c r="CX25" i="11"/>
  <c r="DL25" i="11"/>
  <c r="CV24" i="11"/>
  <c r="DJ24" i="11"/>
  <c r="DA24" i="11"/>
  <c r="DC24" i="11"/>
  <c r="K20" i="12"/>
  <c r="K10" i="12"/>
  <c r="CS25" i="11"/>
  <c r="DC25" i="11"/>
  <c r="CU24" i="11"/>
  <c r="CX24" i="11"/>
  <c r="DH24" i="11"/>
  <c r="K25" i="12"/>
  <c r="CV25" i="11"/>
  <c r="DH25" i="11"/>
  <c r="CY24" i="11"/>
  <c r="DF24" i="11"/>
  <c r="DB25" i="11"/>
  <c r="DF25" i="11"/>
  <c r="DE24" i="11"/>
  <c r="CV24" i="9"/>
  <c r="DF24" i="9"/>
  <c r="CX24" i="9"/>
  <c r="DA24" i="9"/>
  <c r="DD24" i="10"/>
  <c r="CU24" i="9"/>
  <c r="DD24" i="9"/>
  <c r="DI24" i="9"/>
  <c r="CW24" i="9"/>
  <c r="DG24" i="9"/>
  <c r="CY24" i="9"/>
  <c r="DJ24" i="9"/>
  <c r="DH24" i="9"/>
  <c r="DL24" i="9"/>
  <c r="DB24" i="9"/>
  <c r="CZ25" i="10"/>
  <c r="DE25" i="10"/>
  <c r="CT25" i="10"/>
  <c r="DF25" i="10"/>
  <c r="DH25" i="10"/>
  <c r="DE24" i="10"/>
  <c r="DB25" i="10"/>
  <c r="DI25" i="10"/>
  <c r="CU25" i="10"/>
  <c r="CY25" i="10"/>
  <c r="DG25" i="10"/>
  <c r="CS25" i="10"/>
  <c r="DK25" i="10"/>
  <c r="DC25" i="12"/>
  <c r="DC25" i="10"/>
  <c r="DA24" i="10"/>
  <c r="J24" i="12"/>
  <c r="DB25" i="12"/>
  <c r="CT24" i="10"/>
  <c r="CW24" i="10"/>
  <c r="K18" i="12"/>
  <c r="DK26" i="9"/>
  <c r="DF24" i="10"/>
  <c r="DC24" i="10"/>
  <c r="DK24" i="10"/>
  <c r="K22" i="12"/>
  <c r="CZ25" i="12"/>
  <c r="CZ24" i="10"/>
  <c r="K19" i="12"/>
  <c r="DE26" i="10"/>
  <c r="DL24" i="10"/>
  <c r="K16" i="12"/>
  <c r="DB26" i="10"/>
  <c r="DI24" i="10"/>
  <c r="CT26" i="9"/>
  <c r="CZ26" i="10"/>
  <c r="CT26" i="10"/>
  <c r="CU26" i="10"/>
  <c r="CY26" i="10"/>
  <c r="DD26" i="10"/>
  <c r="DF26" i="10"/>
  <c r="DJ26" i="10"/>
  <c r="CW26" i="10"/>
  <c r="DG26" i="10"/>
  <c r="K14" i="12"/>
  <c r="K21" i="12"/>
  <c r="K23" i="12"/>
  <c r="K17" i="12"/>
  <c r="K6" i="12"/>
  <c r="K15" i="12"/>
  <c r="CX26" i="10"/>
  <c r="K12" i="12"/>
  <c r="K13" i="12"/>
  <c r="K7" i="12"/>
  <c r="K11" i="12"/>
  <c r="K24" i="12"/>
  <c r="J14" i="12"/>
  <c r="J13" i="12"/>
  <c r="J15" i="12"/>
  <c r="CV26" i="9"/>
  <c r="DH26" i="9"/>
  <c r="CY26" i="9"/>
  <c r="DE26" i="9"/>
  <c r="CU26" i="9"/>
  <c r="DD26" i="9"/>
  <c r="CW26" i="9"/>
  <c r="DF26" i="9"/>
  <c r="DA26" i="9"/>
  <c r="DI26" i="9"/>
  <c r="DJ26" i="9"/>
  <c r="CZ26" i="9"/>
  <c r="DL26" i="9"/>
  <c r="DG26" i="9"/>
  <c r="DB26" i="9"/>
  <c r="DC26" i="9"/>
  <c r="CX25" i="12"/>
  <c r="DL25" i="12"/>
  <c r="CW25" i="12"/>
  <c r="DI25" i="12"/>
  <c r="DA25" i="12"/>
  <c r="DJ25" i="12"/>
  <c r="CY25" i="12"/>
  <c r="DF25" i="12"/>
  <c r="CS25" i="12"/>
  <c r="DH25" i="12"/>
  <c r="CU25" i="12"/>
  <c r="DE25" i="12"/>
  <c r="CT25" i="12"/>
  <c r="CV25" i="12"/>
  <c r="DD25" i="12"/>
  <c r="CS26" i="10"/>
  <c r="DL26" i="10"/>
  <c r="DJ24" i="10"/>
  <c r="DH24" i="10"/>
  <c r="DK25" i="12"/>
  <c r="DC26" i="10"/>
  <c r="CV26" i="10"/>
  <c r="CX24" i="10"/>
  <c r="DB24" i="10"/>
  <c r="DA26" i="10"/>
  <c r="CV24" i="10"/>
  <c r="CS24" i="10"/>
  <c r="CU24" i="10"/>
  <c r="DI26" i="10"/>
  <c r="DH26" i="10"/>
  <c r="CY24" i="10"/>
  <c r="J20" i="12"/>
  <c r="J22" i="12"/>
  <c r="J18" i="12"/>
  <c r="CT25" i="9"/>
  <c r="DA25" i="9"/>
  <c r="J17" i="12"/>
  <c r="J9" i="12"/>
  <c r="J23" i="12"/>
  <c r="DK25" i="9"/>
  <c r="CS25" i="9"/>
  <c r="CX26" i="9"/>
  <c r="J6" i="12"/>
  <c r="J11" i="12"/>
  <c r="DE25" i="9"/>
  <c r="DC25" i="9"/>
  <c r="DG25" i="9"/>
  <c r="DF25" i="9"/>
  <c r="J19" i="12"/>
  <c r="J16" i="12"/>
  <c r="DL25" i="9"/>
  <c r="DB25" i="9"/>
  <c r="CW25" i="9"/>
  <c r="J10" i="12"/>
  <c r="J25" i="12"/>
  <c r="J12" i="12"/>
  <c r="CY25" i="9"/>
  <c r="DH25" i="9"/>
  <c r="CX25" i="9"/>
  <c r="DD25" i="9"/>
  <c r="J8" i="12"/>
  <c r="J7" i="12"/>
  <c r="CZ25" i="9"/>
  <c r="CU25" i="9"/>
  <c r="CV25" i="9"/>
  <c r="DJ25" i="9"/>
  <c r="K21" i="11"/>
  <c r="K17" i="11"/>
  <c r="K9" i="11"/>
  <c r="K20" i="11"/>
  <c r="K13" i="11"/>
  <c r="K23" i="11"/>
  <c r="K19" i="11"/>
  <c r="K11" i="11"/>
  <c r="K18" i="11"/>
  <c r="K15" i="11"/>
  <c r="K14" i="11"/>
  <c r="K22" i="11"/>
  <c r="K7" i="11"/>
  <c r="K8" i="11"/>
  <c r="K10" i="11"/>
  <c r="K6" i="11"/>
  <c r="K25" i="11"/>
  <c r="K24" i="11"/>
  <c r="K16" i="11"/>
  <c r="DM22" i="1"/>
  <c r="DP25" i="1"/>
  <c r="DP26" i="1" s="1"/>
  <c r="K10" i="9"/>
  <c r="K6" i="9"/>
  <c r="K9" i="9"/>
  <c r="J9" i="11"/>
  <c r="J10" i="11"/>
  <c r="J10" i="9"/>
  <c r="J23" i="9"/>
  <c r="K22" i="9"/>
  <c r="K24" i="9"/>
  <c r="K11" i="9"/>
  <c r="K14" i="9"/>
  <c r="K12" i="9"/>
  <c r="K19" i="9"/>
  <c r="K13" i="9"/>
  <c r="K25" i="9"/>
  <c r="K18" i="9"/>
  <c r="K15" i="9"/>
  <c r="K8" i="9"/>
  <c r="K7" i="9"/>
  <c r="K17" i="9"/>
  <c r="K23" i="9"/>
  <c r="K21" i="9"/>
  <c r="K16" i="9"/>
  <c r="K17" i="10"/>
  <c r="K23" i="10"/>
  <c r="J14" i="9"/>
  <c r="J14" i="11"/>
  <c r="J12" i="11"/>
  <c r="J18" i="11"/>
  <c r="J7" i="11"/>
  <c r="J8" i="9"/>
  <c r="J19" i="9"/>
  <c r="J16" i="9"/>
  <c r="J21" i="11"/>
  <c r="J16" i="11"/>
  <c r="J15" i="11"/>
  <c r="J18" i="9"/>
  <c r="J11" i="11"/>
  <c r="J17" i="11"/>
  <c r="J20" i="11"/>
  <c r="J24" i="9"/>
  <c r="J17" i="9"/>
  <c r="J7" i="9"/>
  <c r="J12" i="9"/>
  <c r="J25" i="11"/>
  <c r="J23" i="11"/>
  <c r="J22" i="11"/>
  <c r="J19" i="11"/>
  <c r="J13" i="9"/>
  <c r="J6" i="11"/>
  <c r="J11" i="9"/>
  <c r="J6" i="9"/>
  <c r="J21" i="9"/>
  <c r="J9" i="9"/>
  <c r="J15" i="9"/>
  <c r="J22" i="9"/>
  <c r="J20" i="9"/>
  <c r="J24" i="11"/>
  <c r="J8" i="11"/>
  <c r="L85" i="9"/>
  <c r="K142" i="11"/>
  <c r="L85" i="11"/>
  <c r="K114" i="12"/>
  <c r="K95" i="12"/>
  <c r="K114" i="10"/>
  <c r="K95" i="10"/>
  <c r="L161" i="1"/>
  <c r="L142" i="1"/>
  <c r="L85" i="10"/>
  <c r="L85" i="12"/>
  <c r="K114" i="11"/>
  <c r="K95" i="11"/>
  <c r="K114" i="9"/>
  <c r="K95" i="9"/>
  <c r="J17" i="10"/>
  <c r="K21" i="10"/>
  <c r="K9" i="10"/>
  <c r="K20" i="10"/>
  <c r="K15" i="10"/>
  <c r="J9" i="10"/>
  <c r="K8" i="10"/>
  <c r="K24" i="10"/>
  <c r="K16" i="10"/>
  <c r="K11" i="10"/>
  <c r="K25" i="10"/>
  <c r="J12" i="10"/>
  <c r="K12" i="10"/>
  <c r="K7" i="10"/>
  <c r="K19" i="10"/>
  <c r="K18" i="10"/>
  <c r="K6" i="10"/>
  <c r="K22" i="10"/>
  <c r="K14" i="10"/>
  <c r="K10" i="10"/>
  <c r="J8" i="10"/>
  <c r="J13" i="10"/>
  <c r="J20" i="10"/>
  <c r="J16" i="10"/>
  <c r="J6" i="10"/>
  <c r="J24" i="10"/>
  <c r="J15" i="10"/>
  <c r="J36" i="11"/>
  <c r="D200" i="10"/>
  <c r="J23" i="10"/>
  <c r="J25" i="10"/>
  <c r="J18" i="10"/>
  <c r="J19" i="10"/>
  <c r="J11" i="10"/>
  <c r="J7" i="10"/>
  <c r="J21" i="10"/>
  <c r="J10" i="10"/>
  <c r="J14" i="10"/>
  <c r="L20" i="10"/>
  <c r="L6" i="10"/>
  <c r="L25" i="10"/>
  <c r="L15" i="10"/>
  <c r="J180" i="9"/>
  <c r="L14" i="10"/>
  <c r="L7" i="10"/>
  <c r="L12" i="10"/>
  <c r="L19" i="10"/>
  <c r="L23" i="10"/>
  <c r="L16" i="10"/>
  <c r="L22" i="10"/>
  <c r="L18" i="10"/>
  <c r="L21" i="10"/>
  <c r="L8" i="10"/>
  <c r="L9" i="10"/>
  <c r="L10" i="10"/>
  <c r="L24" i="10"/>
  <c r="L11" i="10"/>
  <c r="L13" i="10"/>
  <c r="D185" i="11"/>
  <c r="H180" i="12"/>
  <c r="H180" i="11"/>
  <c r="M180" i="10"/>
  <c r="M180" i="9"/>
  <c r="O40" i="11"/>
  <c r="H177" i="12"/>
  <c r="H177" i="11"/>
  <c r="M181" i="10"/>
  <c r="M181" i="9"/>
  <c r="N181" i="12"/>
  <c r="H181" i="12"/>
  <c r="O181" i="12"/>
  <c r="H181" i="11"/>
  <c r="M174" i="9"/>
  <c r="M174" i="10"/>
  <c r="F31" i="12"/>
  <c r="F217" i="12"/>
  <c r="BL18" i="12"/>
  <c r="BL19" i="12" s="1"/>
  <c r="BL20" i="12" s="1"/>
  <c r="BL21" i="12" s="1"/>
  <c r="BL22" i="12" s="1"/>
  <c r="BL23" i="12" s="1"/>
  <c r="BL24" i="12" s="1"/>
  <c r="BL25" i="12" s="1"/>
  <c r="BL26" i="12" s="1"/>
  <c r="BL27" i="12" s="1"/>
  <c r="BL28" i="12" s="1"/>
  <c r="BL29" i="12" s="1"/>
  <c r="BL30" i="12" s="1"/>
  <c r="BL31" i="12" s="1"/>
  <c r="BL32" i="12" s="1"/>
  <c r="BL33" i="12" s="1"/>
  <c r="BM17" i="12"/>
  <c r="L27" i="11"/>
  <c r="O37" i="11"/>
  <c r="F71" i="11"/>
  <c r="F207" i="11"/>
  <c r="BM17" i="11"/>
  <c r="BL18" i="11"/>
  <c r="BL19" i="11" s="1"/>
  <c r="BL20" i="11" s="1"/>
  <c r="BL21" i="11" s="1"/>
  <c r="BL22" i="11" s="1"/>
  <c r="BL23" i="11" s="1"/>
  <c r="BL24" i="11" s="1"/>
  <c r="BL25" i="11" s="1"/>
  <c r="BL26" i="11" s="1"/>
  <c r="BL27" i="11" s="1"/>
  <c r="BL28" i="11" s="1"/>
  <c r="BL29" i="11" s="1"/>
  <c r="BL30" i="11" s="1"/>
  <c r="BL31" i="11" s="1"/>
  <c r="BL32" i="11" s="1"/>
  <c r="BL33" i="11" s="1"/>
  <c r="BJ18" i="10"/>
  <c r="BJ19" i="10" s="1"/>
  <c r="BJ20" i="10" s="1"/>
  <c r="BJ21" i="10" s="1"/>
  <c r="BJ22" i="10" s="1"/>
  <c r="BJ23" i="10" s="1"/>
  <c r="BJ24" i="10" s="1"/>
  <c r="BJ25" i="10" s="1"/>
  <c r="BJ26" i="10" s="1"/>
  <c r="BJ27" i="10" s="1"/>
  <c r="BJ28" i="10" s="1"/>
  <c r="BJ29" i="10" s="1"/>
  <c r="BJ30" i="10" s="1"/>
  <c r="BJ31" i="10" s="1"/>
  <c r="BJ32" i="10" s="1"/>
  <c r="BJ33" i="10" s="1"/>
  <c r="BK17" i="10"/>
  <c r="F66" i="10"/>
  <c r="F202" i="10"/>
  <c r="L27" i="9"/>
  <c r="BK17" i="9"/>
  <c r="BJ18" i="9"/>
  <c r="BJ19" i="9" s="1"/>
  <c r="BJ20" i="9" s="1"/>
  <c r="BJ21" i="9" s="1"/>
  <c r="BJ22" i="9" s="1"/>
  <c r="BJ23" i="9" s="1"/>
  <c r="BJ24" i="9" s="1"/>
  <c r="BJ25" i="9" s="1"/>
  <c r="BJ26" i="9" s="1"/>
  <c r="BJ27" i="9" s="1"/>
  <c r="BJ28" i="9" s="1"/>
  <c r="BJ29" i="9" s="1"/>
  <c r="BJ30" i="9" s="1"/>
  <c r="BJ31" i="9" s="1"/>
  <c r="BJ32" i="9" s="1"/>
  <c r="BJ33" i="9" s="1"/>
  <c r="F66" i="9"/>
  <c r="F202" i="9"/>
  <c r="K85" i="1"/>
  <c r="J95" i="1"/>
  <c r="J114" i="1"/>
  <c r="BM18" i="1"/>
  <c r="BN17" i="1"/>
  <c r="BK19" i="1"/>
  <c r="BK20" i="1" s="1"/>
  <c r="BK21" i="1" s="1"/>
  <c r="BK22" i="1" s="1"/>
  <c r="BK23" i="1" s="1"/>
  <c r="BK24" i="1" s="1"/>
  <c r="BK25" i="1" s="1"/>
  <c r="BK26" i="1" s="1"/>
  <c r="BK27" i="1" s="1"/>
  <c r="BK28" i="1" s="1"/>
  <c r="BK29" i="1" s="1"/>
  <c r="BK30" i="1" s="1"/>
  <c r="BK31" i="1" s="1"/>
  <c r="BK32" i="1" s="1"/>
  <c r="BK33" i="1" s="1"/>
  <c r="BK34" i="1" s="1"/>
  <c r="BK35" i="1" s="1"/>
  <c r="BK36" i="1" s="1"/>
  <c r="BK37" i="1" s="1"/>
  <c r="BK38" i="1" s="1"/>
  <c r="BK39" i="1" s="1"/>
  <c r="BK40" i="1" s="1"/>
  <c r="BK41" i="1" s="1"/>
  <c r="BK42" i="1" s="1"/>
  <c r="BK43" i="1" s="1"/>
  <c r="BK44" i="1" s="1"/>
  <c r="BK45" i="1" s="1"/>
  <c r="BK46" i="1" s="1"/>
  <c r="BK47" i="1" s="1"/>
  <c r="BK48" i="1" s="1"/>
  <c r="BK49" i="1" s="1"/>
  <c r="BK50" i="1" s="1"/>
  <c r="BK51" i="1" s="1"/>
  <c r="BK52" i="1" s="1"/>
  <c r="BK53" i="1" s="1"/>
  <c r="BK54" i="1" s="1"/>
  <c r="BK55" i="1" s="1"/>
  <c r="BK56" i="1" s="1"/>
  <c r="BK57" i="1" s="1"/>
  <c r="BK58" i="1" s="1"/>
  <c r="BK59" i="1" s="1"/>
  <c r="BK60" i="1" s="1"/>
  <c r="BK61" i="1" s="1"/>
  <c r="BK62" i="1" s="1"/>
  <c r="BK63" i="1" s="1"/>
  <c r="BK64" i="1" s="1"/>
  <c r="BK65" i="1" s="1"/>
  <c r="BK66" i="1" s="1"/>
  <c r="BK67" i="1" s="1"/>
  <c r="BK68" i="1" s="1"/>
  <c r="BK69" i="1" s="1"/>
  <c r="BK70" i="1" s="1"/>
  <c r="BK71" i="1" s="1"/>
  <c r="BK72" i="1" s="1"/>
  <c r="BK73" i="1" s="1"/>
  <c r="BK74" i="1" s="1"/>
  <c r="BK75" i="1" s="1"/>
  <c r="BK76" i="1" s="1"/>
  <c r="BK77" i="1" s="1"/>
  <c r="BK78" i="1" s="1"/>
  <c r="BK79" i="1" s="1"/>
  <c r="BK80" i="1" s="1"/>
  <c r="BK81" i="1" s="1"/>
  <c r="BK82" i="1" s="1"/>
  <c r="BK83" i="1" s="1"/>
  <c r="BK84" i="1" s="1"/>
  <c r="BK85" i="1" s="1"/>
  <c r="BK86" i="1" s="1"/>
  <c r="BK87" i="1" s="1"/>
  <c r="BK88" i="1" s="1"/>
  <c r="BK89" i="1" s="1"/>
  <c r="BK90" i="1" s="1"/>
  <c r="BK91" i="1" s="1"/>
  <c r="BK92" i="1" s="1"/>
  <c r="BK93" i="1" s="1"/>
  <c r="BK94" i="1" s="1"/>
  <c r="BK95" i="1" s="1"/>
  <c r="BK96" i="1" s="1"/>
  <c r="BK97" i="1" s="1"/>
  <c r="BK98" i="1" s="1"/>
  <c r="BK99" i="1" s="1"/>
  <c r="BK100" i="1" s="1"/>
  <c r="BK101" i="1" s="1"/>
  <c r="BK102" i="1" s="1"/>
  <c r="BK103" i="1" s="1"/>
  <c r="BK106" i="1" s="1"/>
  <c r="BK107" i="1" s="1"/>
  <c r="BK108" i="1" s="1"/>
  <c r="BK109" i="1" s="1"/>
  <c r="BK110" i="1" s="1"/>
  <c r="BK111" i="1" s="1"/>
  <c r="BK112" i="1" s="1"/>
  <c r="BK113" i="1" s="1"/>
  <c r="BK114" i="1" s="1"/>
  <c r="BK115" i="1" s="1"/>
  <c r="BK116" i="1" s="1"/>
  <c r="BK117" i="1" s="1"/>
  <c r="BK118" i="1" s="1"/>
  <c r="BK119" i="1" s="1"/>
  <c r="BK120" i="1" s="1"/>
  <c r="BK121" i="1" s="1"/>
  <c r="BK122" i="1" s="1"/>
  <c r="BK123" i="1" s="1"/>
  <c r="BK124" i="1" s="1"/>
  <c r="BK125" i="1" s="1"/>
  <c r="BK126" i="1" s="1"/>
  <c r="BK127" i="1" s="1"/>
  <c r="BK128" i="1" s="1"/>
  <c r="BK129" i="1" s="1"/>
  <c r="BK130" i="1" s="1"/>
  <c r="BK131" i="1" s="1"/>
  <c r="BK132" i="1" s="1"/>
  <c r="BK133" i="1" s="1"/>
  <c r="BK134" i="1" s="1"/>
  <c r="BK135" i="1" s="1"/>
  <c r="K161" i="10" l="1"/>
  <c r="K161" i="12"/>
  <c r="K142" i="9"/>
  <c r="K161" i="1"/>
  <c r="K142" i="1"/>
  <c r="L27" i="12"/>
  <c r="CT37" i="11" a="1"/>
  <c r="CU53" i="11" s="1"/>
  <c r="K27" i="12"/>
  <c r="CT37" i="12" a="1"/>
  <c r="CU48" i="12" s="1"/>
  <c r="CT37" i="10" a="1"/>
  <c r="CT50" i="10" s="1"/>
  <c r="J27" i="12"/>
  <c r="CT37" i="9" a="1"/>
  <c r="CU56" i="9" s="1"/>
  <c r="K27" i="11"/>
  <c r="CU26" i="1"/>
  <c r="CZ26" i="1"/>
  <c r="CV26" i="1"/>
  <c r="CW26" i="1"/>
  <c r="CS26" i="1"/>
  <c r="CX26" i="1"/>
  <c r="CY26" i="1"/>
  <c r="DA26" i="1"/>
  <c r="DB26" i="1"/>
  <c r="CT26" i="1"/>
  <c r="DF26" i="1"/>
  <c r="DI26" i="1"/>
  <c r="DJ26" i="1"/>
  <c r="DD26" i="1"/>
  <c r="DC26" i="1"/>
  <c r="DG26" i="1"/>
  <c r="DH26" i="1"/>
  <c r="DE26" i="1"/>
  <c r="DK26" i="1"/>
  <c r="DL26" i="1"/>
  <c r="DP27" i="1"/>
  <c r="K27" i="9"/>
  <c r="J27" i="11"/>
  <c r="J27" i="9"/>
  <c r="L114" i="10"/>
  <c r="L95" i="10"/>
  <c r="L95" i="11"/>
  <c r="L114" i="11"/>
  <c r="L161" i="10"/>
  <c r="L142" i="10"/>
  <c r="L114" i="12"/>
  <c r="L95" i="12"/>
  <c r="L114" i="9"/>
  <c r="L95" i="9"/>
  <c r="L161" i="11"/>
  <c r="L142" i="11"/>
  <c r="L161" i="12"/>
  <c r="L142" i="12"/>
  <c r="L161" i="9"/>
  <c r="L142" i="9"/>
  <c r="K27" i="10"/>
  <c r="J27" i="10"/>
  <c r="L27" i="10"/>
  <c r="J180" i="11"/>
  <c r="J177" i="11"/>
  <c r="H35" i="12"/>
  <c r="O40" i="10"/>
  <c r="O40" i="9"/>
  <c r="P181" i="12"/>
  <c r="O181" i="11"/>
  <c r="N181" i="11"/>
  <c r="N181" i="10"/>
  <c r="N181" i="9"/>
  <c r="Q174" i="12"/>
  <c r="BM18" i="12"/>
  <c r="BM19" i="12" s="1"/>
  <c r="BM20" i="12" s="1"/>
  <c r="BM21" i="12" s="1"/>
  <c r="BM22" i="12" s="1"/>
  <c r="BM23" i="12" s="1"/>
  <c r="BM24" i="12" s="1"/>
  <c r="BM25" i="12" s="1"/>
  <c r="BM26" i="12" s="1"/>
  <c r="BM27" i="12" s="1"/>
  <c r="BM28" i="12" s="1"/>
  <c r="BM29" i="12" s="1"/>
  <c r="BM30" i="12" s="1"/>
  <c r="BM31" i="12" s="1"/>
  <c r="BM32" i="12" s="1"/>
  <c r="BM33" i="12" s="1"/>
  <c r="BM34" i="12" s="1"/>
  <c r="BM35" i="12" s="1"/>
  <c r="BM36" i="12" s="1"/>
  <c r="BM37" i="12" s="1"/>
  <c r="BM38" i="12" s="1"/>
  <c r="BM39" i="12" s="1"/>
  <c r="BM40" i="12" s="1"/>
  <c r="BM41" i="12" s="1"/>
  <c r="BM42" i="12" s="1"/>
  <c r="BM43" i="12" s="1"/>
  <c r="BM44" i="12" s="1"/>
  <c r="BM45" i="12" s="1"/>
  <c r="BM46" i="12" s="1"/>
  <c r="BM47" i="12" s="1"/>
  <c r="BM48" i="12" s="1"/>
  <c r="BM49" i="12" s="1"/>
  <c r="BM50" i="12" s="1"/>
  <c r="BM51" i="12" s="1"/>
  <c r="BM52" i="12" s="1"/>
  <c r="BM53" i="12" s="1"/>
  <c r="BM54" i="12" s="1"/>
  <c r="BM55" i="12" s="1"/>
  <c r="BM56" i="12" s="1"/>
  <c r="BM57" i="12" s="1"/>
  <c r="BM58" i="12" s="1"/>
  <c r="BM59" i="12" s="1"/>
  <c r="BM60" i="12" s="1"/>
  <c r="BM61" i="12" s="1"/>
  <c r="BM62" i="12" s="1"/>
  <c r="BM63" i="12" s="1"/>
  <c r="BM64" i="12" s="1"/>
  <c r="BM65" i="12" s="1"/>
  <c r="BM66" i="12" s="1"/>
  <c r="BM67" i="12" s="1"/>
  <c r="BM68" i="12" s="1"/>
  <c r="BM69" i="12" s="1"/>
  <c r="BM70" i="12" s="1"/>
  <c r="BM71" i="12" s="1"/>
  <c r="BM72" i="12" s="1"/>
  <c r="BM73" i="12" s="1"/>
  <c r="BM74" i="12" s="1"/>
  <c r="BM75" i="12" s="1"/>
  <c r="BM76" i="12" s="1"/>
  <c r="BM77" i="12" s="1"/>
  <c r="BM78" i="12" s="1"/>
  <c r="BM79" i="12" s="1"/>
  <c r="BM80" i="12" s="1"/>
  <c r="BM81" i="12" s="1"/>
  <c r="BM82" i="12" s="1"/>
  <c r="BM83" i="12" s="1"/>
  <c r="BM84" i="12" s="1"/>
  <c r="BM85" i="12" s="1"/>
  <c r="BM86" i="12" s="1"/>
  <c r="BM87" i="12" s="1"/>
  <c r="BM88" i="12" s="1"/>
  <c r="BM89" i="12" s="1"/>
  <c r="BM90" i="12" s="1"/>
  <c r="BM91" i="12" s="1"/>
  <c r="BM92" i="12" s="1"/>
  <c r="BM93" i="12" s="1"/>
  <c r="BM94" i="12" s="1"/>
  <c r="BM95" i="12" s="1"/>
  <c r="BM96" i="12" s="1"/>
  <c r="BM97" i="12" s="1"/>
  <c r="BM98" i="12" s="1"/>
  <c r="BM99" i="12" s="1"/>
  <c r="BM100" i="12" s="1"/>
  <c r="BM101" i="12" s="1"/>
  <c r="BM102" i="12" s="1"/>
  <c r="BM103" i="12" s="1"/>
  <c r="BM106" i="12" s="1"/>
  <c r="BM107" i="12" s="1"/>
  <c r="BM108" i="12" s="1"/>
  <c r="BM109" i="12" s="1"/>
  <c r="BM110" i="12" s="1"/>
  <c r="BM111" i="12" s="1"/>
  <c r="BM112" i="12" s="1"/>
  <c r="BM113" i="12" s="1"/>
  <c r="BM114" i="12" s="1"/>
  <c r="BM115" i="12" s="1"/>
  <c r="BM116" i="12" s="1"/>
  <c r="BM117" i="12" s="1"/>
  <c r="BM118" i="12" s="1"/>
  <c r="BM119" i="12" s="1"/>
  <c r="BM120" i="12" s="1"/>
  <c r="BM121" i="12" s="1"/>
  <c r="BM122" i="12" s="1"/>
  <c r="BM123" i="12" s="1"/>
  <c r="BM124" i="12" s="1"/>
  <c r="BM125" i="12" s="1"/>
  <c r="BM126" i="12" s="1"/>
  <c r="BM127" i="12" s="1"/>
  <c r="BM128" i="12" s="1"/>
  <c r="BM129" i="12" s="1"/>
  <c r="BM130" i="12" s="1"/>
  <c r="BM131" i="12" s="1"/>
  <c r="BM132" i="12" s="1"/>
  <c r="BM133" i="12" s="1"/>
  <c r="BM134" i="12" s="1"/>
  <c r="BM135" i="12" s="1"/>
  <c r="BN17" i="12"/>
  <c r="BL34" i="12"/>
  <c r="BL35" i="12" s="1"/>
  <c r="BL36" i="12" s="1"/>
  <c r="BL37" i="12" s="1"/>
  <c r="BL38" i="12" s="1"/>
  <c r="BL39" i="12" s="1"/>
  <c r="BL40" i="12" s="1"/>
  <c r="BL41" i="12" s="1"/>
  <c r="BL42" i="12" s="1"/>
  <c r="BL43" i="12" s="1"/>
  <c r="BL44" i="12" s="1"/>
  <c r="BL45" i="12" s="1"/>
  <c r="BL46" i="12" s="1"/>
  <c r="BL47" i="12" s="1"/>
  <c r="BL48" i="12" s="1"/>
  <c r="BL49" i="12" s="1"/>
  <c r="BL50" i="12" s="1"/>
  <c r="BL51" i="12" s="1"/>
  <c r="BL52" i="12" s="1"/>
  <c r="BL53" i="12" s="1"/>
  <c r="BL54" i="12" s="1"/>
  <c r="BL55" i="12" s="1"/>
  <c r="BL56" i="12" s="1"/>
  <c r="BL57" i="12" s="1"/>
  <c r="BL58" i="12" s="1"/>
  <c r="BL59" i="12" s="1"/>
  <c r="BL60" i="12" s="1"/>
  <c r="BL61" i="12" s="1"/>
  <c r="BL62" i="12" s="1"/>
  <c r="BL63" i="12" s="1"/>
  <c r="BL64" i="12" s="1"/>
  <c r="BL65" i="12" s="1"/>
  <c r="BL66" i="12" s="1"/>
  <c r="BL67" i="12" s="1"/>
  <c r="BL68" i="12" s="1"/>
  <c r="BL69" i="12" s="1"/>
  <c r="BL70" i="12" s="1"/>
  <c r="BL71" i="12" s="1"/>
  <c r="BL72" i="12" s="1"/>
  <c r="BL73" i="12" s="1"/>
  <c r="BL74" i="12" s="1"/>
  <c r="BL75" i="12" s="1"/>
  <c r="BL76" i="12" s="1"/>
  <c r="BL77" i="12" s="1"/>
  <c r="BL78" i="12" s="1"/>
  <c r="BL79" i="12" s="1"/>
  <c r="BL80" i="12" s="1"/>
  <c r="BL81" i="12" s="1"/>
  <c r="BL82" i="12" s="1"/>
  <c r="BL83" i="12" s="1"/>
  <c r="BL84" i="12" s="1"/>
  <c r="BL85" i="12" s="1"/>
  <c r="BL86" i="12" s="1"/>
  <c r="BL87" i="12" s="1"/>
  <c r="BL88" i="12" s="1"/>
  <c r="BL89" i="12" s="1"/>
  <c r="BL90" i="12" s="1"/>
  <c r="BL91" i="12" s="1"/>
  <c r="BL92" i="12" s="1"/>
  <c r="BL93" i="12" s="1"/>
  <c r="BL94" i="12" s="1"/>
  <c r="BL95" i="12" s="1"/>
  <c r="BL96" i="12" s="1"/>
  <c r="BL97" i="12" s="1"/>
  <c r="BL98" i="12" s="1"/>
  <c r="BL99" i="12" s="1"/>
  <c r="BL100" i="12" s="1"/>
  <c r="BL101" i="12" s="1"/>
  <c r="BL102" i="12" s="1"/>
  <c r="BL103" i="12" s="1"/>
  <c r="BL106" i="12" s="1"/>
  <c r="BL107" i="12" s="1"/>
  <c r="BL108" i="12" s="1"/>
  <c r="BL109" i="12" s="1"/>
  <c r="BL110" i="12" s="1"/>
  <c r="BL111" i="12" s="1"/>
  <c r="BL112" i="12" s="1"/>
  <c r="BL113" i="12" s="1"/>
  <c r="BL114" i="12" s="1"/>
  <c r="BL115" i="12" s="1"/>
  <c r="BL116" i="12" s="1"/>
  <c r="BL117" i="12" s="1"/>
  <c r="BL118" i="12" s="1"/>
  <c r="BL119" i="12" s="1"/>
  <c r="BL120" i="12" s="1"/>
  <c r="BL121" i="12" s="1"/>
  <c r="BL122" i="12" s="1"/>
  <c r="BL123" i="12" s="1"/>
  <c r="BL124" i="12" s="1"/>
  <c r="BL125" i="12" s="1"/>
  <c r="BL126" i="12" s="1"/>
  <c r="BL127" i="12" s="1"/>
  <c r="BL128" i="12" s="1"/>
  <c r="BL129" i="12" s="1"/>
  <c r="BL130" i="12" s="1"/>
  <c r="BL131" i="12" s="1"/>
  <c r="BL132" i="12" s="1"/>
  <c r="BL133" i="12" s="1"/>
  <c r="BL134" i="12" s="1"/>
  <c r="BL135" i="12" s="1"/>
  <c r="H40" i="12"/>
  <c r="BM18" i="11"/>
  <c r="BM19" i="11" s="1"/>
  <c r="BM20" i="11" s="1"/>
  <c r="BM21" i="11" s="1"/>
  <c r="BM22" i="11" s="1"/>
  <c r="BM23" i="11" s="1"/>
  <c r="BM24" i="11" s="1"/>
  <c r="BM25" i="11" s="1"/>
  <c r="BM26" i="11" s="1"/>
  <c r="BM27" i="11" s="1"/>
  <c r="BM28" i="11" s="1"/>
  <c r="BM29" i="11" s="1"/>
  <c r="BM30" i="11" s="1"/>
  <c r="BM31" i="11" s="1"/>
  <c r="BM32" i="11" s="1"/>
  <c r="BM33" i="11" s="1"/>
  <c r="BM34" i="11" s="1"/>
  <c r="BM35" i="11" s="1"/>
  <c r="BM36" i="11" s="1"/>
  <c r="BM37" i="11" s="1"/>
  <c r="BM38" i="11" s="1"/>
  <c r="BM39" i="11" s="1"/>
  <c r="BM40" i="11" s="1"/>
  <c r="BM41" i="11" s="1"/>
  <c r="BM42" i="11" s="1"/>
  <c r="BM43" i="11" s="1"/>
  <c r="BM44" i="11" s="1"/>
  <c r="BM45" i="11" s="1"/>
  <c r="BM46" i="11" s="1"/>
  <c r="BM47" i="11" s="1"/>
  <c r="BM48" i="11" s="1"/>
  <c r="BM49" i="11" s="1"/>
  <c r="BM50" i="11" s="1"/>
  <c r="BM51" i="11" s="1"/>
  <c r="BM52" i="11" s="1"/>
  <c r="BM53" i="11" s="1"/>
  <c r="BM54" i="11" s="1"/>
  <c r="BM55" i="11" s="1"/>
  <c r="BM56" i="11" s="1"/>
  <c r="BM57" i="11" s="1"/>
  <c r="BM58" i="11" s="1"/>
  <c r="BM59" i="11" s="1"/>
  <c r="BM60" i="11" s="1"/>
  <c r="BM61" i="11" s="1"/>
  <c r="BM62" i="11" s="1"/>
  <c r="BM63" i="11" s="1"/>
  <c r="BM64" i="11" s="1"/>
  <c r="BM65" i="11" s="1"/>
  <c r="BM66" i="11" s="1"/>
  <c r="BM67" i="11" s="1"/>
  <c r="BM68" i="11" s="1"/>
  <c r="BM69" i="11" s="1"/>
  <c r="BM70" i="11" s="1"/>
  <c r="BM71" i="11" s="1"/>
  <c r="BM72" i="11" s="1"/>
  <c r="BM73" i="11" s="1"/>
  <c r="BM74" i="11" s="1"/>
  <c r="BM75" i="11" s="1"/>
  <c r="BM76" i="11" s="1"/>
  <c r="BM77" i="11" s="1"/>
  <c r="BM78" i="11" s="1"/>
  <c r="BM79" i="11" s="1"/>
  <c r="BM80" i="11" s="1"/>
  <c r="BM81" i="11" s="1"/>
  <c r="BM82" i="11" s="1"/>
  <c r="BM83" i="11" s="1"/>
  <c r="BM84" i="11" s="1"/>
  <c r="BM85" i="11" s="1"/>
  <c r="BM86" i="11" s="1"/>
  <c r="BM87" i="11" s="1"/>
  <c r="BM88" i="11" s="1"/>
  <c r="BM89" i="11" s="1"/>
  <c r="BM90" i="11" s="1"/>
  <c r="BM91" i="11" s="1"/>
  <c r="BM92" i="11" s="1"/>
  <c r="BM93" i="11" s="1"/>
  <c r="BM94" i="11" s="1"/>
  <c r="BM95" i="11" s="1"/>
  <c r="BM96" i="11" s="1"/>
  <c r="BM97" i="11" s="1"/>
  <c r="BM98" i="11" s="1"/>
  <c r="BM99" i="11" s="1"/>
  <c r="BM100" i="11" s="1"/>
  <c r="BM101" i="11" s="1"/>
  <c r="BM102" i="11" s="1"/>
  <c r="BM103" i="11" s="1"/>
  <c r="BM106" i="11" s="1"/>
  <c r="BM107" i="11" s="1"/>
  <c r="BM108" i="11" s="1"/>
  <c r="BM109" i="11" s="1"/>
  <c r="BM110" i="11" s="1"/>
  <c r="BM111" i="11" s="1"/>
  <c r="BM112" i="11" s="1"/>
  <c r="BM113" i="11" s="1"/>
  <c r="BM114" i="11" s="1"/>
  <c r="BM115" i="11" s="1"/>
  <c r="BM116" i="11" s="1"/>
  <c r="BM117" i="11" s="1"/>
  <c r="BM118" i="11" s="1"/>
  <c r="BM119" i="11" s="1"/>
  <c r="BM120" i="11" s="1"/>
  <c r="BM121" i="11" s="1"/>
  <c r="BM122" i="11" s="1"/>
  <c r="BM123" i="11" s="1"/>
  <c r="BM124" i="11" s="1"/>
  <c r="BM125" i="11" s="1"/>
  <c r="BM126" i="11" s="1"/>
  <c r="BM127" i="11" s="1"/>
  <c r="BM128" i="11" s="1"/>
  <c r="BM129" i="11" s="1"/>
  <c r="BM130" i="11" s="1"/>
  <c r="BM131" i="11" s="1"/>
  <c r="BM132" i="11" s="1"/>
  <c r="BM133" i="11" s="1"/>
  <c r="BM134" i="11" s="1"/>
  <c r="BM135" i="11" s="1"/>
  <c r="BN17" i="11"/>
  <c r="BL34" i="11"/>
  <c r="BL35" i="11" s="1"/>
  <c r="BL36" i="11" s="1"/>
  <c r="BL37" i="11" s="1"/>
  <c r="BL38" i="11" s="1"/>
  <c r="BL39" i="11" s="1"/>
  <c r="BL40" i="11" s="1"/>
  <c r="BL41" i="11" s="1"/>
  <c r="BL42" i="11" s="1"/>
  <c r="BL43" i="11" s="1"/>
  <c r="BL44" i="11" s="1"/>
  <c r="BL45" i="11" s="1"/>
  <c r="BL46" i="11" s="1"/>
  <c r="BL47" i="11" s="1"/>
  <c r="BL48" i="11" s="1"/>
  <c r="BL49" i="11" s="1"/>
  <c r="BL50" i="11" s="1"/>
  <c r="BL51" i="11" s="1"/>
  <c r="BL52" i="11" s="1"/>
  <c r="BL53" i="11" s="1"/>
  <c r="BL54" i="11" s="1"/>
  <c r="BL55" i="11" s="1"/>
  <c r="BL56" i="11" s="1"/>
  <c r="BL57" i="11" s="1"/>
  <c r="BL58" i="11" s="1"/>
  <c r="BL59" i="11" s="1"/>
  <c r="BL60" i="11" s="1"/>
  <c r="BL61" i="11" s="1"/>
  <c r="BL62" i="11" s="1"/>
  <c r="BL63" i="11" s="1"/>
  <c r="BL64" i="11" s="1"/>
  <c r="BL65" i="11" s="1"/>
  <c r="BL66" i="11" s="1"/>
  <c r="BL67" i="11" s="1"/>
  <c r="BL68" i="11" s="1"/>
  <c r="BL69" i="11" s="1"/>
  <c r="BL70" i="11" s="1"/>
  <c r="BL71" i="11" s="1"/>
  <c r="BL72" i="11" s="1"/>
  <c r="BL73" i="11" s="1"/>
  <c r="BL74" i="11" s="1"/>
  <c r="BL75" i="11" s="1"/>
  <c r="BL76" i="11" s="1"/>
  <c r="BL77" i="11" s="1"/>
  <c r="BL78" i="11" s="1"/>
  <c r="BL79" i="11" s="1"/>
  <c r="BL80" i="11" s="1"/>
  <c r="BL81" i="11" s="1"/>
  <c r="BL82" i="11" s="1"/>
  <c r="BL83" i="11" s="1"/>
  <c r="BL84" i="11" s="1"/>
  <c r="BL85" i="11" s="1"/>
  <c r="BL86" i="11" s="1"/>
  <c r="BL87" i="11" s="1"/>
  <c r="BL88" i="11" s="1"/>
  <c r="BL89" i="11" s="1"/>
  <c r="BL90" i="11" s="1"/>
  <c r="BL91" i="11" s="1"/>
  <c r="BL92" i="11" s="1"/>
  <c r="BL93" i="11" s="1"/>
  <c r="BL94" i="11" s="1"/>
  <c r="BL95" i="11" s="1"/>
  <c r="BL96" i="11" s="1"/>
  <c r="BL97" i="11" s="1"/>
  <c r="BL98" i="11" s="1"/>
  <c r="BL99" i="11" s="1"/>
  <c r="BL100" i="11" s="1"/>
  <c r="BL101" i="11" s="1"/>
  <c r="BL102" i="11" s="1"/>
  <c r="BL103" i="11" s="1"/>
  <c r="BL106" i="11" s="1"/>
  <c r="BL107" i="11" s="1"/>
  <c r="BL108" i="11" s="1"/>
  <c r="BL109" i="11" s="1"/>
  <c r="BL110" i="11" s="1"/>
  <c r="BL111" i="11" s="1"/>
  <c r="BL112" i="11" s="1"/>
  <c r="BL113" i="11" s="1"/>
  <c r="BL114" i="11" s="1"/>
  <c r="BL115" i="11" s="1"/>
  <c r="BL116" i="11" s="1"/>
  <c r="BL117" i="11" s="1"/>
  <c r="BL118" i="11" s="1"/>
  <c r="BL119" i="11" s="1"/>
  <c r="BL120" i="11" s="1"/>
  <c r="BL121" i="11" s="1"/>
  <c r="BL122" i="11" s="1"/>
  <c r="BL123" i="11" s="1"/>
  <c r="BL124" i="11" s="1"/>
  <c r="BL125" i="11" s="1"/>
  <c r="BL126" i="11" s="1"/>
  <c r="BL127" i="11" s="1"/>
  <c r="BL128" i="11" s="1"/>
  <c r="BL129" i="11" s="1"/>
  <c r="BL130" i="11" s="1"/>
  <c r="BL131" i="11" s="1"/>
  <c r="BL132" i="11" s="1"/>
  <c r="BL133" i="11" s="1"/>
  <c r="BL134" i="11" s="1"/>
  <c r="BL135" i="11" s="1"/>
  <c r="P38" i="11"/>
  <c r="F76" i="11"/>
  <c r="F212" i="11"/>
  <c r="BL17" i="10"/>
  <c r="BK18" i="10"/>
  <c r="BK19" i="10" s="1"/>
  <c r="BK20" i="10" s="1"/>
  <c r="BK21" i="10" s="1"/>
  <c r="BK22" i="10" s="1"/>
  <c r="BK23" i="10" s="1"/>
  <c r="BK24" i="10" s="1"/>
  <c r="BK25" i="10" s="1"/>
  <c r="BK26" i="10" s="1"/>
  <c r="BK27" i="10" s="1"/>
  <c r="BK28" i="10" s="1"/>
  <c r="BK29" i="10" s="1"/>
  <c r="BK30" i="10" s="1"/>
  <c r="BK31" i="10" s="1"/>
  <c r="BK32" i="10" s="1"/>
  <c r="BK33" i="10" s="1"/>
  <c r="BK34" i="10" s="1"/>
  <c r="BK35" i="10" s="1"/>
  <c r="BK36" i="10" s="1"/>
  <c r="BK37" i="10" s="1"/>
  <c r="BK38" i="10" s="1"/>
  <c r="BK39" i="10" s="1"/>
  <c r="BK40" i="10" s="1"/>
  <c r="BK41" i="10" s="1"/>
  <c r="BK42" i="10" s="1"/>
  <c r="BK43" i="10" s="1"/>
  <c r="BK44" i="10" s="1"/>
  <c r="BK45" i="10" s="1"/>
  <c r="BK46" i="10" s="1"/>
  <c r="BK47" i="10" s="1"/>
  <c r="BK48" i="10" s="1"/>
  <c r="BK49" i="10" s="1"/>
  <c r="BK50" i="10" s="1"/>
  <c r="BK51" i="10" s="1"/>
  <c r="BK52" i="10" s="1"/>
  <c r="BK53" i="10" s="1"/>
  <c r="BK54" i="10" s="1"/>
  <c r="BK55" i="10" s="1"/>
  <c r="BK56" i="10" s="1"/>
  <c r="BK57" i="10" s="1"/>
  <c r="BK58" i="10" s="1"/>
  <c r="BK59" i="10" s="1"/>
  <c r="BK60" i="10" s="1"/>
  <c r="BK61" i="10" s="1"/>
  <c r="BK62" i="10" s="1"/>
  <c r="BK63" i="10" s="1"/>
  <c r="BK64" i="10" s="1"/>
  <c r="BK65" i="10" s="1"/>
  <c r="BK66" i="10" s="1"/>
  <c r="BK67" i="10" s="1"/>
  <c r="BK68" i="10" s="1"/>
  <c r="BK69" i="10" s="1"/>
  <c r="BK70" i="10" s="1"/>
  <c r="BK71" i="10" s="1"/>
  <c r="BK72" i="10" s="1"/>
  <c r="BK73" i="10" s="1"/>
  <c r="BK74" i="10" s="1"/>
  <c r="BK75" i="10" s="1"/>
  <c r="BK76" i="10" s="1"/>
  <c r="BK77" i="10" s="1"/>
  <c r="BK78" i="10" s="1"/>
  <c r="BK79" i="10" s="1"/>
  <c r="BK80" i="10" s="1"/>
  <c r="BK81" i="10" s="1"/>
  <c r="BK82" i="10" s="1"/>
  <c r="BK83" i="10" s="1"/>
  <c r="BK84" i="10" s="1"/>
  <c r="BK85" i="10" s="1"/>
  <c r="BK86" i="10" s="1"/>
  <c r="BK87" i="10" s="1"/>
  <c r="BK88" i="10" s="1"/>
  <c r="BK89" i="10" s="1"/>
  <c r="BK90" i="10" s="1"/>
  <c r="BK91" i="10" s="1"/>
  <c r="BK92" i="10" s="1"/>
  <c r="BK93" i="10" s="1"/>
  <c r="BK94" i="10" s="1"/>
  <c r="BK95" i="10" s="1"/>
  <c r="BK96" i="10" s="1"/>
  <c r="BK97" i="10" s="1"/>
  <c r="BK98" i="10" s="1"/>
  <c r="BK99" i="10" s="1"/>
  <c r="BK100" i="10" s="1"/>
  <c r="BK101" i="10" s="1"/>
  <c r="BK102" i="10" s="1"/>
  <c r="BK103" i="10" s="1"/>
  <c r="BK106" i="10" s="1"/>
  <c r="BK107" i="10" s="1"/>
  <c r="BK108" i="10" s="1"/>
  <c r="BK109" i="10" s="1"/>
  <c r="BK110" i="10" s="1"/>
  <c r="BK111" i="10" s="1"/>
  <c r="BK112" i="10" s="1"/>
  <c r="BK113" i="10" s="1"/>
  <c r="BK114" i="10" s="1"/>
  <c r="BK115" i="10" s="1"/>
  <c r="BK116" i="10" s="1"/>
  <c r="BK117" i="10" s="1"/>
  <c r="BK118" i="10" s="1"/>
  <c r="BK119" i="10" s="1"/>
  <c r="BK120" i="10" s="1"/>
  <c r="BK121" i="10" s="1"/>
  <c r="BK122" i="10" s="1"/>
  <c r="BK123" i="10" s="1"/>
  <c r="BK124" i="10" s="1"/>
  <c r="BK125" i="10" s="1"/>
  <c r="BK126" i="10" s="1"/>
  <c r="BK127" i="10" s="1"/>
  <c r="BK128" i="10" s="1"/>
  <c r="BK129" i="10" s="1"/>
  <c r="BK130" i="10" s="1"/>
  <c r="BK131" i="10" s="1"/>
  <c r="BK132" i="10" s="1"/>
  <c r="BK133" i="10" s="1"/>
  <c r="BK134" i="10" s="1"/>
  <c r="BK135" i="10" s="1"/>
  <c r="BJ34" i="10"/>
  <c r="BJ35" i="10" s="1"/>
  <c r="BJ36" i="10" s="1"/>
  <c r="BJ37" i="10" s="1"/>
  <c r="BJ38" i="10" s="1"/>
  <c r="BJ39" i="10" s="1"/>
  <c r="BJ40" i="10" s="1"/>
  <c r="BJ41" i="10" s="1"/>
  <c r="BJ42" i="10" s="1"/>
  <c r="BJ43" i="10" s="1"/>
  <c r="BJ44" i="10" s="1"/>
  <c r="BJ45" i="10" s="1"/>
  <c r="BJ46" i="10" s="1"/>
  <c r="BJ47" i="10" s="1"/>
  <c r="BJ48" i="10" s="1"/>
  <c r="BJ49" i="10" s="1"/>
  <c r="BJ50" i="10" s="1"/>
  <c r="BJ51" i="10" s="1"/>
  <c r="BJ52" i="10" s="1"/>
  <c r="BJ53" i="10" s="1"/>
  <c r="BJ54" i="10" s="1"/>
  <c r="BJ55" i="10" s="1"/>
  <c r="BJ56" i="10" s="1"/>
  <c r="BJ57" i="10" s="1"/>
  <c r="BJ58" i="10" s="1"/>
  <c r="BJ59" i="10" s="1"/>
  <c r="BJ60" i="10" s="1"/>
  <c r="BJ61" i="10" s="1"/>
  <c r="BJ62" i="10" s="1"/>
  <c r="BJ63" i="10" s="1"/>
  <c r="BJ64" i="10" s="1"/>
  <c r="BJ65" i="10" s="1"/>
  <c r="BJ66" i="10" s="1"/>
  <c r="BJ67" i="10" s="1"/>
  <c r="BJ68" i="10" s="1"/>
  <c r="BJ69" i="10" s="1"/>
  <c r="BJ70" i="10" s="1"/>
  <c r="BJ71" i="10" s="1"/>
  <c r="BJ72" i="10" s="1"/>
  <c r="BJ73" i="10" s="1"/>
  <c r="BJ74" i="10" s="1"/>
  <c r="BJ75" i="10" s="1"/>
  <c r="BJ76" i="10" s="1"/>
  <c r="BJ77" i="10" s="1"/>
  <c r="BJ78" i="10" s="1"/>
  <c r="BJ79" i="10" s="1"/>
  <c r="BJ80" i="10" s="1"/>
  <c r="BJ81" i="10" s="1"/>
  <c r="BJ82" i="10" s="1"/>
  <c r="BJ83" i="10" s="1"/>
  <c r="BJ84" i="10" s="1"/>
  <c r="BJ85" i="10" s="1"/>
  <c r="BJ86" i="10" s="1"/>
  <c r="BJ87" i="10" s="1"/>
  <c r="BJ88" i="10" s="1"/>
  <c r="BJ89" i="10" s="1"/>
  <c r="BJ90" i="10" s="1"/>
  <c r="BJ91" i="10" s="1"/>
  <c r="BJ92" i="10" s="1"/>
  <c r="BJ93" i="10" s="1"/>
  <c r="BJ94" i="10" s="1"/>
  <c r="BJ95" i="10" s="1"/>
  <c r="BJ96" i="10" s="1"/>
  <c r="BJ97" i="10" s="1"/>
  <c r="BJ98" i="10" s="1"/>
  <c r="BJ99" i="10" s="1"/>
  <c r="BJ100" i="10" s="1"/>
  <c r="BJ101" i="10" s="1"/>
  <c r="BJ102" i="10" s="1"/>
  <c r="BJ103" i="10" s="1"/>
  <c r="BJ106" i="10" s="1"/>
  <c r="BJ107" i="10" s="1"/>
  <c r="BJ108" i="10" s="1"/>
  <c r="BJ109" i="10" s="1"/>
  <c r="BJ110" i="10" s="1"/>
  <c r="BJ111" i="10" s="1"/>
  <c r="BJ112" i="10" s="1"/>
  <c r="BJ113" i="10" s="1"/>
  <c r="BJ114" i="10" s="1"/>
  <c r="BJ115" i="10" s="1"/>
  <c r="BJ116" i="10" s="1"/>
  <c r="BJ117" i="10" s="1"/>
  <c r="BJ118" i="10" s="1"/>
  <c r="BJ119" i="10" s="1"/>
  <c r="BJ120" i="10" s="1"/>
  <c r="BJ121" i="10" s="1"/>
  <c r="BJ122" i="10" s="1"/>
  <c r="BJ123" i="10" s="1"/>
  <c r="BJ124" i="10" s="1"/>
  <c r="BJ125" i="10" s="1"/>
  <c r="BJ126" i="10" s="1"/>
  <c r="BJ127" i="10" s="1"/>
  <c r="BJ128" i="10" s="1"/>
  <c r="BJ129" i="10" s="1"/>
  <c r="BJ130" i="10" s="1"/>
  <c r="BJ131" i="10" s="1"/>
  <c r="BJ132" i="10" s="1"/>
  <c r="BJ133" i="10" s="1"/>
  <c r="BJ134" i="10" s="1"/>
  <c r="BJ135" i="10" s="1"/>
  <c r="O37" i="10"/>
  <c r="F207" i="10"/>
  <c r="F71" i="10"/>
  <c r="F71" i="9"/>
  <c r="F207" i="9"/>
  <c r="O37" i="9"/>
  <c r="BK18" i="9"/>
  <c r="BK19" i="9" s="1"/>
  <c r="BK20" i="9" s="1"/>
  <c r="BK21" i="9" s="1"/>
  <c r="BK22" i="9" s="1"/>
  <c r="BK23" i="9" s="1"/>
  <c r="BK24" i="9" s="1"/>
  <c r="BK25" i="9" s="1"/>
  <c r="BK26" i="9" s="1"/>
  <c r="BK27" i="9" s="1"/>
  <c r="BK28" i="9" s="1"/>
  <c r="BK29" i="9" s="1"/>
  <c r="BK30" i="9" s="1"/>
  <c r="BK31" i="9" s="1"/>
  <c r="BK32" i="9" s="1"/>
  <c r="BK33" i="9" s="1"/>
  <c r="BK34" i="9" s="1"/>
  <c r="BK35" i="9" s="1"/>
  <c r="BK36" i="9" s="1"/>
  <c r="BK37" i="9" s="1"/>
  <c r="BK38" i="9" s="1"/>
  <c r="BK39" i="9" s="1"/>
  <c r="BK40" i="9" s="1"/>
  <c r="BK41" i="9" s="1"/>
  <c r="BK42" i="9" s="1"/>
  <c r="BK43" i="9" s="1"/>
  <c r="BK44" i="9" s="1"/>
  <c r="BK45" i="9" s="1"/>
  <c r="BK46" i="9" s="1"/>
  <c r="BK47" i="9" s="1"/>
  <c r="BK48" i="9" s="1"/>
  <c r="BK49" i="9" s="1"/>
  <c r="BK50" i="9" s="1"/>
  <c r="BK51" i="9" s="1"/>
  <c r="BK52" i="9" s="1"/>
  <c r="BK53" i="9" s="1"/>
  <c r="BK54" i="9" s="1"/>
  <c r="BK55" i="9" s="1"/>
  <c r="BK56" i="9" s="1"/>
  <c r="BK57" i="9" s="1"/>
  <c r="BK58" i="9" s="1"/>
  <c r="BK59" i="9" s="1"/>
  <c r="BK60" i="9" s="1"/>
  <c r="BK61" i="9" s="1"/>
  <c r="BK62" i="9" s="1"/>
  <c r="BK63" i="9" s="1"/>
  <c r="BK64" i="9" s="1"/>
  <c r="BK65" i="9" s="1"/>
  <c r="BK66" i="9" s="1"/>
  <c r="BK67" i="9" s="1"/>
  <c r="BK68" i="9" s="1"/>
  <c r="BK69" i="9" s="1"/>
  <c r="BK70" i="9" s="1"/>
  <c r="BK71" i="9" s="1"/>
  <c r="BK72" i="9" s="1"/>
  <c r="BK73" i="9" s="1"/>
  <c r="BK74" i="9" s="1"/>
  <c r="BK75" i="9" s="1"/>
  <c r="BK76" i="9" s="1"/>
  <c r="BK77" i="9" s="1"/>
  <c r="BK78" i="9" s="1"/>
  <c r="BK79" i="9" s="1"/>
  <c r="BK80" i="9" s="1"/>
  <c r="BK81" i="9" s="1"/>
  <c r="BK82" i="9" s="1"/>
  <c r="BK83" i="9" s="1"/>
  <c r="BK84" i="9" s="1"/>
  <c r="BK85" i="9" s="1"/>
  <c r="BK86" i="9" s="1"/>
  <c r="BK87" i="9" s="1"/>
  <c r="BK88" i="9" s="1"/>
  <c r="BK89" i="9" s="1"/>
  <c r="BK90" i="9" s="1"/>
  <c r="BK91" i="9" s="1"/>
  <c r="BK92" i="9" s="1"/>
  <c r="BK93" i="9" s="1"/>
  <c r="BK94" i="9" s="1"/>
  <c r="BK95" i="9" s="1"/>
  <c r="BK96" i="9" s="1"/>
  <c r="BK97" i="9" s="1"/>
  <c r="BK98" i="9" s="1"/>
  <c r="BK99" i="9" s="1"/>
  <c r="BK100" i="9" s="1"/>
  <c r="BK101" i="9" s="1"/>
  <c r="BK102" i="9" s="1"/>
  <c r="BK103" i="9" s="1"/>
  <c r="BK106" i="9" s="1"/>
  <c r="BK107" i="9" s="1"/>
  <c r="BK108" i="9" s="1"/>
  <c r="BK109" i="9" s="1"/>
  <c r="BK110" i="9" s="1"/>
  <c r="BK111" i="9" s="1"/>
  <c r="BK112" i="9" s="1"/>
  <c r="BK113" i="9" s="1"/>
  <c r="BK114" i="9" s="1"/>
  <c r="BK115" i="9" s="1"/>
  <c r="BK116" i="9" s="1"/>
  <c r="BK117" i="9" s="1"/>
  <c r="BK118" i="9" s="1"/>
  <c r="BK119" i="9" s="1"/>
  <c r="BK120" i="9" s="1"/>
  <c r="BK121" i="9" s="1"/>
  <c r="BK122" i="9" s="1"/>
  <c r="BK123" i="9" s="1"/>
  <c r="BK124" i="9" s="1"/>
  <c r="BK125" i="9" s="1"/>
  <c r="BK126" i="9" s="1"/>
  <c r="BK127" i="9" s="1"/>
  <c r="BK128" i="9" s="1"/>
  <c r="BK129" i="9" s="1"/>
  <c r="BK130" i="9" s="1"/>
  <c r="BK131" i="9" s="1"/>
  <c r="BK132" i="9" s="1"/>
  <c r="BK133" i="9" s="1"/>
  <c r="BK134" i="9" s="1"/>
  <c r="BK135" i="9" s="1"/>
  <c r="BL17" i="9"/>
  <c r="BJ34" i="9"/>
  <c r="BJ35" i="9" s="1"/>
  <c r="BJ36" i="9" s="1"/>
  <c r="BJ37" i="9" s="1"/>
  <c r="BJ38" i="9" s="1"/>
  <c r="BJ39" i="9" s="1"/>
  <c r="BJ40" i="9" s="1"/>
  <c r="BJ41" i="9" s="1"/>
  <c r="BJ42" i="9" s="1"/>
  <c r="BJ43" i="9" s="1"/>
  <c r="BJ44" i="9" s="1"/>
  <c r="BJ45" i="9" s="1"/>
  <c r="BJ46" i="9" s="1"/>
  <c r="BJ47" i="9" s="1"/>
  <c r="BJ48" i="9" s="1"/>
  <c r="BJ49" i="9" s="1"/>
  <c r="BJ50" i="9" s="1"/>
  <c r="BJ51" i="9" s="1"/>
  <c r="BJ52" i="9" s="1"/>
  <c r="BJ53" i="9" s="1"/>
  <c r="BJ54" i="9" s="1"/>
  <c r="BJ55" i="9" s="1"/>
  <c r="BJ56" i="9" s="1"/>
  <c r="BJ57" i="9" s="1"/>
  <c r="BJ58" i="9" s="1"/>
  <c r="BJ59" i="9" s="1"/>
  <c r="BJ60" i="9" s="1"/>
  <c r="BJ61" i="9" s="1"/>
  <c r="BJ62" i="9" s="1"/>
  <c r="BJ63" i="9" s="1"/>
  <c r="BJ64" i="9" s="1"/>
  <c r="BJ65" i="9" s="1"/>
  <c r="BJ66" i="9" s="1"/>
  <c r="BJ67" i="9" s="1"/>
  <c r="BJ68" i="9" s="1"/>
  <c r="BJ69" i="9" s="1"/>
  <c r="BJ70" i="9" s="1"/>
  <c r="BJ71" i="9" s="1"/>
  <c r="BJ72" i="9" s="1"/>
  <c r="BJ73" i="9" s="1"/>
  <c r="BJ74" i="9" s="1"/>
  <c r="BJ75" i="9" s="1"/>
  <c r="BJ76" i="9" s="1"/>
  <c r="BJ77" i="9" s="1"/>
  <c r="BJ78" i="9" s="1"/>
  <c r="BJ79" i="9" s="1"/>
  <c r="BJ80" i="9" s="1"/>
  <c r="BJ81" i="9" s="1"/>
  <c r="BJ82" i="9" s="1"/>
  <c r="BJ83" i="9" s="1"/>
  <c r="BJ84" i="9" s="1"/>
  <c r="BJ85" i="9" s="1"/>
  <c r="BJ86" i="9" s="1"/>
  <c r="BJ87" i="9" s="1"/>
  <c r="BJ88" i="9" s="1"/>
  <c r="BJ89" i="9" s="1"/>
  <c r="BJ90" i="9" s="1"/>
  <c r="BJ91" i="9" s="1"/>
  <c r="BJ92" i="9" s="1"/>
  <c r="BJ93" i="9" s="1"/>
  <c r="BJ94" i="9" s="1"/>
  <c r="BJ95" i="9" s="1"/>
  <c r="BJ96" i="9" s="1"/>
  <c r="BJ97" i="9" s="1"/>
  <c r="BJ98" i="9" s="1"/>
  <c r="BJ99" i="9" s="1"/>
  <c r="BJ100" i="9" s="1"/>
  <c r="BJ101" i="9" s="1"/>
  <c r="BJ102" i="9" s="1"/>
  <c r="BJ103" i="9" s="1"/>
  <c r="BJ106" i="9" s="1"/>
  <c r="BJ107" i="9" s="1"/>
  <c r="BJ108" i="9" s="1"/>
  <c r="BJ109" i="9" s="1"/>
  <c r="BJ110" i="9" s="1"/>
  <c r="BJ111" i="9" s="1"/>
  <c r="BJ112" i="9" s="1"/>
  <c r="BJ113" i="9" s="1"/>
  <c r="BJ114" i="9" s="1"/>
  <c r="BJ115" i="9" s="1"/>
  <c r="BJ116" i="9" s="1"/>
  <c r="BJ117" i="9" s="1"/>
  <c r="BJ118" i="9" s="1"/>
  <c r="BJ119" i="9" s="1"/>
  <c r="BJ120" i="9" s="1"/>
  <c r="BJ121" i="9" s="1"/>
  <c r="BJ122" i="9" s="1"/>
  <c r="BJ123" i="9" s="1"/>
  <c r="BJ124" i="9" s="1"/>
  <c r="BJ125" i="9" s="1"/>
  <c r="BJ126" i="9" s="1"/>
  <c r="BJ127" i="9" s="1"/>
  <c r="BJ128" i="9" s="1"/>
  <c r="BJ129" i="9" s="1"/>
  <c r="BJ130" i="9" s="1"/>
  <c r="BJ131" i="9" s="1"/>
  <c r="BJ132" i="9" s="1"/>
  <c r="BJ133" i="9" s="1"/>
  <c r="BJ134" i="9" s="1"/>
  <c r="BJ135" i="9" s="1"/>
  <c r="K95" i="1"/>
  <c r="K114" i="1"/>
  <c r="L85" i="1"/>
  <c r="BO17" i="1"/>
  <c r="BN18" i="1"/>
  <c r="BN19" i="1" s="1"/>
  <c r="BN20" i="1" s="1"/>
  <c r="BN21" i="1" s="1"/>
  <c r="BN22" i="1" s="1"/>
  <c r="BN23" i="1" s="1"/>
  <c r="BN24" i="1" s="1"/>
  <c r="BN25" i="1" s="1"/>
  <c r="BN26" i="1" s="1"/>
  <c r="BN27" i="1" s="1"/>
  <c r="BN28" i="1" s="1"/>
  <c r="BN29" i="1" s="1"/>
  <c r="BN30" i="1" s="1"/>
  <c r="BN31" i="1" s="1"/>
  <c r="BN32" i="1" s="1"/>
  <c r="BN33" i="1" s="1"/>
  <c r="BN34" i="1" s="1"/>
  <c r="BN35" i="1" s="1"/>
  <c r="BN36" i="1" s="1"/>
  <c r="BN37" i="1" s="1"/>
  <c r="BN38" i="1" s="1"/>
  <c r="BN39" i="1" s="1"/>
  <c r="BN40" i="1" s="1"/>
  <c r="BN41" i="1" s="1"/>
  <c r="BN42" i="1" s="1"/>
  <c r="BN43" i="1" s="1"/>
  <c r="BN44" i="1" s="1"/>
  <c r="BN45" i="1" s="1"/>
  <c r="BN46" i="1" s="1"/>
  <c r="BN47" i="1" s="1"/>
  <c r="BN48" i="1" s="1"/>
  <c r="BN49" i="1" s="1"/>
  <c r="BN50" i="1" s="1"/>
  <c r="BN51" i="1" s="1"/>
  <c r="BN52" i="1" s="1"/>
  <c r="BN53" i="1" s="1"/>
  <c r="BN54" i="1" s="1"/>
  <c r="BN55" i="1" s="1"/>
  <c r="BN56" i="1" s="1"/>
  <c r="BN57" i="1" s="1"/>
  <c r="BN58" i="1" s="1"/>
  <c r="BN59" i="1" s="1"/>
  <c r="BN60" i="1" s="1"/>
  <c r="BN61" i="1" s="1"/>
  <c r="BN62" i="1" s="1"/>
  <c r="BM19" i="1"/>
  <c r="BM20" i="1" s="1"/>
  <c r="BM21" i="1" s="1"/>
  <c r="BM22" i="1" s="1"/>
  <c r="BM23" i="1" s="1"/>
  <c r="BL19" i="1"/>
  <c r="BL20" i="1" s="1"/>
  <c r="BL21" i="1" s="1"/>
  <c r="BL22" i="1" s="1"/>
  <c r="BL23" i="1" s="1"/>
  <c r="BL24" i="1" s="1"/>
  <c r="BL25" i="1" s="1"/>
  <c r="BL26" i="1" s="1"/>
  <c r="BL27" i="1" s="1"/>
  <c r="BL28" i="1" s="1"/>
  <c r="BL29" i="1" s="1"/>
  <c r="BL30" i="1" s="1"/>
  <c r="BL31" i="1" s="1"/>
  <c r="BL32" i="1" s="1"/>
  <c r="BL33" i="1" s="1"/>
  <c r="BL34" i="1" s="1"/>
  <c r="BL35" i="1" s="1"/>
  <c r="BL36" i="1" s="1"/>
  <c r="BL37" i="1" s="1"/>
  <c r="BL38" i="1" s="1"/>
  <c r="BL39" i="1" s="1"/>
  <c r="BL40" i="1" s="1"/>
  <c r="BL41" i="1" s="1"/>
  <c r="BL42" i="1" s="1"/>
  <c r="BL43" i="1" s="1"/>
  <c r="BL44" i="1" s="1"/>
  <c r="BL45" i="1" s="1"/>
  <c r="BL46" i="1" s="1"/>
  <c r="BL47" i="1" s="1"/>
  <c r="BL48" i="1" s="1"/>
  <c r="BL49" i="1" s="1"/>
  <c r="BL50" i="1" s="1"/>
  <c r="BL51" i="1" s="1"/>
  <c r="BL52" i="1" s="1"/>
  <c r="BL53" i="1" s="1"/>
  <c r="BL54" i="1" s="1"/>
  <c r="BL55" i="1" s="1"/>
  <c r="BL56" i="1" s="1"/>
  <c r="BL57" i="1" s="1"/>
  <c r="BL58" i="1" s="1"/>
  <c r="BL59" i="1" s="1"/>
  <c r="BL60" i="1" s="1"/>
  <c r="BL61" i="1" s="1"/>
  <c r="BL62" i="1" s="1"/>
  <c r="BL63" i="1" s="1"/>
  <c r="BL64" i="1" s="1"/>
  <c r="BL65" i="1" s="1"/>
  <c r="BL66" i="1" s="1"/>
  <c r="BL67" i="1" s="1"/>
  <c r="BL68" i="1" s="1"/>
  <c r="BL69" i="1" s="1"/>
  <c r="BL70" i="1" s="1"/>
  <c r="BL71" i="1" s="1"/>
  <c r="BL72" i="1" s="1"/>
  <c r="BL73" i="1" s="1"/>
  <c r="BL74" i="1" s="1"/>
  <c r="BL75" i="1" s="1"/>
  <c r="BL76" i="1" s="1"/>
  <c r="BL77" i="1" s="1"/>
  <c r="BL78" i="1" s="1"/>
  <c r="BL79" i="1" s="1"/>
  <c r="BL80" i="1" s="1"/>
  <c r="BL81" i="1" s="1"/>
  <c r="BL82" i="1" s="1"/>
  <c r="BL83" i="1" s="1"/>
  <c r="BL84" i="1" s="1"/>
  <c r="BL85" i="1" s="1"/>
  <c r="BL86" i="1" s="1"/>
  <c r="BL87" i="1" s="1"/>
  <c r="BL88" i="1" s="1"/>
  <c r="BL89" i="1" s="1"/>
  <c r="BL90" i="1" s="1"/>
  <c r="BL91" i="1" s="1"/>
  <c r="BL92" i="1" s="1"/>
  <c r="BL93" i="1" s="1"/>
  <c r="BL94" i="1" s="1"/>
  <c r="BL95" i="1" s="1"/>
  <c r="BL96" i="1" s="1"/>
  <c r="BL97" i="1" s="1"/>
  <c r="BL98" i="1" s="1"/>
  <c r="BL99" i="1" s="1"/>
  <c r="BL100" i="1" s="1"/>
  <c r="BL101" i="1" s="1"/>
  <c r="BL102" i="1" s="1"/>
  <c r="BL103" i="1" s="1"/>
  <c r="BL106" i="1" s="1"/>
  <c r="BL107" i="1" s="1"/>
  <c r="BL108" i="1" s="1"/>
  <c r="BL109" i="1" s="1"/>
  <c r="BL110" i="1" s="1"/>
  <c r="BL111" i="1" s="1"/>
  <c r="BL112" i="1" s="1"/>
  <c r="BL113" i="1" s="1"/>
  <c r="BL114" i="1" s="1"/>
  <c r="BL115" i="1" s="1"/>
  <c r="BL116" i="1" s="1"/>
  <c r="BL117" i="1" s="1"/>
  <c r="BL118" i="1" s="1"/>
  <c r="BL119" i="1" s="1"/>
  <c r="BL120" i="1" s="1"/>
  <c r="BL121" i="1" s="1"/>
  <c r="BL122" i="1" s="1"/>
  <c r="BL123" i="1" s="1"/>
  <c r="BL124" i="1" s="1"/>
  <c r="BL125" i="1" s="1"/>
  <c r="BL126" i="1" s="1"/>
  <c r="BL127" i="1" s="1"/>
  <c r="BL128" i="1" s="1"/>
  <c r="BL129" i="1" s="1"/>
  <c r="BL130" i="1" s="1"/>
  <c r="BL131" i="1" s="1"/>
  <c r="BL132" i="1" s="1"/>
  <c r="BL133" i="1" s="1"/>
  <c r="BL134" i="1" s="1"/>
  <c r="BL135" i="1" s="1"/>
  <c r="CT54" i="11" l="1"/>
  <c r="CV56" i="11"/>
  <c r="CT49" i="11"/>
  <c r="CT39" i="11"/>
  <c r="CU52" i="11"/>
  <c r="CU55" i="11"/>
  <c r="CU56" i="11"/>
  <c r="CV48" i="11"/>
  <c r="CV43" i="11"/>
  <c r="CU46" i="11"/>
  <c r="CV49" i="11"/>
  <c r="CT37" i="11"/>
  <c r="CV52" i="11"/>
  <c r="CT53" i="11"/>
  <c r="CV38" i="11"/>
  <c r="CU44" i="11"/>
  <c r="CT47" i="11"/>
  <c r="CT50" i="11"/>
  <c r="CV46" i="11"/>
  <c r="CU50" i="11"/>
  <c r="CV50" i="11"/>
  <c r="CT44" i="11"/>
  <c r="CU49" i="11"/>
  <c r="CU38" i="11"/>
  <c r="CV51" i="11"/>
  <c r="CT55" i="11"/>
  <c r="CT51" i="11"/>
  <c r="CV44" i="11"/>
  <c r="CU47" i="11"/>
  <c r="CV47" i="11"/>
  <c r="CU51" i="11"/>
  <c r="CT48" i="11"/>
  <c r="CU48" i="11"/>
  <c r="CU41" i="11"/>
  <c r="CU42" i="11"/>
  <c r="CT45" i="11"/>
  <c r="CU45" i="11"/>
  <c r="CV45" i="11"/>
  <c r="CT46" i="11"/>
  <c r="CT52" i="11"/>
  <c r="CT40" i="11"/>
  <c r="CV42" i="11"/>
  <c r="CT43" i="11"/>
  <c r="CV41" i="11"/>
  <c r="CU43" i="11"/>
  <c r="CU39" i="11"/>
  <c r="CV55" i="11"/>
  <c r="CU37" i="11"/>
  <c r="CT38" i="11"/>
  <c r="CV39" i="11"/>
  <c r="CT41" i="11"/>
  <c r="CT56" i="11"/>
  <c r="CT42" i="11"/>
  <c r="CV37" i="11"/>
  <c r="CU40" i="11"/>
  <c r="CV40" i="11"/>
  <c r="CV54" i="11"/>
  <c r="CU54" i="11"/>
  <c r="CV53" i="11"/>
  <c r="CV38" i="12"/>
  <c r="CT46" i="12"/>
  <c r="CU39" i="12"/>
  <c r="CV39" i="12"/>
  <c r="CV53" i="12"/>
  <c r="CV41" i="12"/>
  <c r="CU41" i="12"/>
  <c r="CT40" i="12"/>
  <c r="CU44" i="12"/>
  <c r="CT43" i="12"/>
  <c r="CU37" i="12"/>
  <c r="CT37" i="12"/>
  <c r="CT48" i="12"/>
  <c r="CT56" i="12"/>
  <c r="CV51" i="12"/>
  <c r="CT39" i="12"/>
  <c r="CT42" i="12"/>
  <c r="CT51" i="12"/>
  <c r="CU53" i="12"/>
  <c r="CT54" i="12"/>
  <c r="CT49" i="12"/>
  <c r="CT44" i="12"/>
  <c r="CV42" i="12"/>
  <c r="CV47" i="12"/>
  <c r="CV50" i="12"/>
  <c r="CV45" i="12"/>
  <c r="CU54" i="12"/>
  <c r="CV48" i="12"/>
  <c r="CU42" i="12"/>
  <c r="CT45" i="12"/>
  <c r="CU51" i="12"/>
  <c r="CV43" i="12"/>
  <c r="CV46" i="12"/>
  <c r="CU49" i="12"/>
  <c r="CV37" i="12"/>
  <c r="CV56" i="12"/>
  <c r="CU47" i="12"/>
  <c r="CU50" i="12"/>
  <c r="CT53" i="12"/>
  <c r="CU45" i="12"/>
  <c r="CT55" i="12"/>
  <c r="CV54" i="12"/>
  <c r="CU56" i="12"/>
  <c r="CV55" i="12"/>
  <c r="CV44" i="12"/>
  <c r="CT50" i="12"/>
  <c r="CV52" i="12"/>
  <c r="CU55" i="12"/>
  <c r="CT52" i="12"/>
  <c r="CV40" i="12"/>
  <c r="CU46" i="12"/>
  <c r="CT41" i="12"/>
  <c r="CT47" i="12"/>
  <c r="CV49" i="12"/>
  <c r="CU52" i="12"/>
  <c r="CT38" i="12"/>
  <c r="CU40" i="12"/>
  <c r="CU43" i="12"/>
  <c r="CU38" i="12"/>
  <c r="CV41" i="10"/>
  <c r="CV38" i="10"/>
  <c r="CU51" i="10"/>
  <c r="CT51" i="10"/>
  <c r="CU53" i="10"/>
  <c r="CV51" i="10"/>
  <c r="CU38" i="10"/>
  <c r="CU45" i="10"/>
  <c r="CU44" i="10"/>
  <c r="CU41" i="10"/>
  <c r="CT54" i="10"/>
  <c r="CV53" i="10"/>
  <c r="CT56" i="10"/>
  <c r="CT42" i="10"/>
  <c r="CU52" i="10"/>
  <c r="CV48" i="10"/>
  <c r="CT39" i="10"/>
  <c r="CU54" i="10"/>
  <c r="CV45" i="10"/>
  <c r="CU50" i="10"/>
  <c r="CV50" i="10"/>
  <c r="CT43" i="10"/>
  <c r="CV42" i="10"/>
  <c r="CV46" i="10"/>
  <c r="CT49" i="10"/>
  <c r="CT53" i="10"/>
  <c r="CU55" i="10"/>
  <c r="CT55" i="10"/>
  <c r="CV52" i="10"/>
  <c r="CU40" i="10"/>
  <c r="CT40" i="10"/>
  <c r="CT48" i="10"/>
  <c r="CU39" i="10"/>
  <c r="CU48" i="10"/>
  <c r="CT52" i="10"/>
  <c r="CV54" i="10"/>
  <c r="CU37" i="10"/>
  <c r="CU42" i="10"/>
  <c r="CV49" i="10"/>
  <c r="CU49" i="10"/>
  <c r="CT46" i="10"/>
  <c r="CU43" i="10"/>
  <c r="CV47" i="10"/>
  <c r="CV43" i="10"/>
  <c r="CV39" i="10"/>
  <c r="CT47" i="10"/>
  <c r="CT38" i="10"/>
  <c r="CV40" i="10"/>
  <c r="CT45" i="10"/>
  <c r="CT41" i="10"/>
  <c r="CT37" i="10"/>
  <c r="CU47" i="10"/>
  <c r="CT44" i="10"/>
  <c r="CV56" i="10"/>
  <c r="CU56" i="10"/>
  <c r="CV37" i="10"/>
  <c r="CV44" i="10"/>
  <c r="CV55" i="10"/>
  <c r="CU46" i="10"/>
  <c r="CU38" i="9"/>
  <c r="CV46" i="9"/>
  <c r="CV53" i="9"/>
  <c r="CV40" i="9"/>
  <c r="CV56" i="9"/>
  <c r="CT49" i="9"/>
  <c r="CV52" i="9"/>
  <c r="CV42" i="9"/>
  <c r="CV50" i="9"/>
  <c r="CT38" i="9"/>
  <c r="CU45" i="9"/>
  <c r="CU52" i="9"/>
  <c r="CV51" i="9"/>
  <c r="CT53" i="9"/>
  <c r="CU50" i="9"/>
  <c r="CU39" i="9"/>
  <c r="CV48" i="9"/>
  <c r="CV41" i="9"/>
  <c r="CV38" i="9"/>
  <c r="CT48" i="9"/>
  <c r="CU40" i="9"/>
  <c r="CT54" i="9"/>
  <c r="CV55" i="9"/>
  <c r="CU37" i="9"/>
  <c r="CV44" i="9"/>
  <c r="CT44" i="9"/>
  <c r="CV54" i="9"/>
  <c r="CT52" i="9"/>
  <c r="CV43" i="9"/>
  <c r="CT55" i="9"/>
  <c r="CT37" i="9"/>
  <c r="CT51" i="9"/>
  <c r="CV49" i="9"/>
  <c r="CT47" i="9"/>
  <c r="CU44" i="9"/>
  <c r="CU49" i="9"/>
  <c r="CT42" i="9"/>
  <c r="CT50" i="9"/>
  <c r="CU47" i="9"/>
  <c r="CT45" i="9"/>
  <c r="CU42" i="9"/>
  <c r="CT46" i="9"/>
  <c r="CU48" i="9"/>
  <c r="CU51" i="9"/>
  <c r="CU41" i="9"/>
  <c r="CU46" i="9"/>
  <c r="CV39" i="9"/>
  <c r="CT40" i="9"/>
  <c r="CU54" i="9"/>
  <c r="CV45" i="9"/>
  <c r="CT56" i="9"/>
  <c r="CV37" i="9"/>
  <c r="CU55" i="9"/>
  <c r="CV47" i="9"/>
  <c r="CT39" i="9"/>
  <c r="CT41" i="9"/>
  <c r="CU43" i="9"/>
  <c r="CT43" i="9"/>
  <c r="CU53" i="9"/>
  <c r="DM20" i="1"/>
  <c r="P181" i="11"/>
  <c r="O181" i="10"/>
  <c r="O181" i="9"/>
  <c r="BN18" i="12"/>
  <c r="BN19" i="12" s="1"/>
  <c r="BN20" i="12" s="1"/>
  <c r="BN21" i="12" s="1"/>
  <c r="BN22" i="12" s="1"/>
  <c r="BN23" i="12" s="1"/>
  <c r="BN24" i="12" s="1"/>
  <c r="BN25" i="12" s="1"/>
  <c r="BN26" i="12" s="1"/>
  <c r="BN27" i="12" s="1"/>
  <c r="BN28" i="12" s="1"/>
  <c r="BN29" i="12" s="1"/>
  <c r="BN30" i="12" s="1"/>
  <c r="BN31" i="12" s="1"/>
  <c r="BN32" i="12" s="1"/>
  <c r="BN33" i="12" s="1"/>
  <c r="BO17" i="12"/>
  <c r="F31" i="11"/>
  <c r="F217" i="11"/>
  <c r="BO17" i="11"/>
  <c r="BN18" i="11"/>
  <c r="BN19" i="11" s="1"/>
  <c r="BN20" i="11" s="1"/>
  <c r="BN21" i="11" s="1"/>
  <c r="BN22" i="11" s="1"/>
  <c r="BN23" i="11" s="1"/>
  <c r="BN24" i="11" s="1"/>
  <c r="BN25" i="11" s="1"/>
  <c r="BN26" i="11" s="1"/>
  <c r="BN27" i="11" s="1"/>
  <c r="BN28" i="11" s="1"/>
  <c r="BN29" i="11" s="1"/>
  <c r="BN30" i="11" s="1"/>
  <c r="BN31" i="11" s="1"/>
  <c r="BN32" i="11" s="1"/>
  <c r="BN33" i="11" s="1"/>
  <c r="F212" i="10"/>
  <c r="F76" i="10"/>
  <c r="P38" i="10"/>
  <c r="BL18" i="10"/>
  <c r="BL19" i="10" s="1"/>
  <c r="BL20" i="10" s="1"/>
  <c r="BL21" i="10" s="1"/>
  <c r="BL22" i="10" s="1"/>
  <c r="BL23" i="10" s="1"/>
  <c r="BL24" i="10" s="1"/>
  <c r="BL25" i="10" s="1"/>
  <c r="BL26" i="10" s="1"/>
  <c r="BL27" i="10" s="1"/>
  <c r="BL28" i="10" s="1"/>
  <c r="BL29" i="10" s="1"/>
  <c r="BL30" i="10" s="1"/>
  <c r="BL31" i="10" s="1"/>
  <c r="BL32" i="10" s="1"/>
  <c r="BL33" i="10" s="1"/>
  <c r="BM17" i="10"/>
  <c r="F212" i="9"/>
  <c r="F76" i="9"/>
  <c r="P38" i="9"/>
  <c r="BL18" i="9"/>
  <c r="BL19" i="9" s="1"/>
  <c r="BL20" i="9" s="1"/>
  <c r="BL21" i="9" s="1"/>
  <c r="BL22" i="9" s="1"/>
  <c r="BL23" i="9" s="1"/>
  <c r="BL24" i="9" s="1"/>
  <c r="BL25" i="9" s="1"/>
  <c r="BL26" i="9" s="1"/>
  <c r="BL27" i="9" s="1"/>
  <c r="BL28" i="9" s="1"/>
  <c r="BL29" i="9" s="1"/>
  <c r="BL30" i="9" s="1"/>
  <c r="BL31" i="9" s="1"/>
  <c r="BL32" i="9" s="1"/>
  <c r="BL33" i="9" s="1"/>
  <c r="BM17" i="9"/>
  <c r="L95" i="1"/>
  <c r="L114" i="1"/>
  <c r="BN63" i="1"/>
  <c r="BN64" i="1" s="1"/>
  <c r="BN65" i="1" s="1"/>
  <c r="BN66" i="1" s="1"/>
  <c r="BN67" i="1" s="1"/>
  <c r="BN68" i="1" s="1"/>
  <c r="BN69" i="1" s="1"/>
  <c r="BP17" i="1"/>
  <c r="BO18" i="1"/>
  <c r="BO19" i="1" s="1"/>
  <c r="BO20" i="1" s="1"/>
  <c r="BO21" i="1" s="1"/>
  <c r="BO22" i="1" s="1"/>
  <c r="BO23" i="1" s="1"/>
  <c r="BO24" i="1" s="1"/>
  <c r="BO25" i="1" s="1"/>
  <c r="BO26" i="1" s="1"/>
  <c r="BO27" i="1" s="1"/>
  <c r="BO28" i="1" s="1"/>
  <c r="BO29" i="1" s="1"/>
  <c r="BO30" i="1" s="1"/>
  <c r="BO31" i="1" s="1"/>
  <c r="BO32" i="1" s="1"/>
  <c r="BO33" i="1" s="1"/>
  <c r="BO34" i="1" s="1"/>
  <c r="BO35" i="1" s="1"/>
  <c r="BO36" i="1" s="1"/>
  <c r="BO37" i="1" s="1"/>
  <c r="BO38" i="1" s="1"/>
  <c r="BO39" i="1" s="1"/>
  <c r="BO40" i="1" s="1"/>
  <c r="BO41" i="1" s="1"/>
  <c r="BO42" i="1" s="1"/>
  <c r="BO43" i="1" s="1"/>
  <c r="BO44" i="1" s="1"/>
  <c r="BO45" i="1" s="1"/>
  <c r="BO46" i="1" s="1"/>
  <c r="BO47" i="1" s="1"/>
  <c r="BO48" i="1" s="1"/>
  <c r="BO49" i="1" s="1"/>
  <c r="BO50" i="1" s="1"/>
  <c r="BO51" i="1" s="1"/>
  <c r="BO52" i="1" s="1"/>
  <c r="BO53" i="1" s="1"/>
  <c r="BO54" i="1" s="1"/>
  <c r="BO55" i="1" s="1"/>
  <c r="BM24" i="1"/>
  <c r="BM25" i="1" s="1"/>
  <c r="BM26" i="1" s="1"/>
  <c r="BM27" i="1" s="1"/>
  <c r="BM28" i="1" s="1"/>
  <c r="BM29" i="1" s="1"/>
  <c r="BM30" i="1" s="1"/>
  <c r="BM31" i="1" s="1"/>
  <c r="BM32" i="1" s="1"/>
  <c r="BM33" i="1" s="1"/>
  <c r="BM34" i="1" s="1"/>
  <c r="BM35" i="1" s="1"/>
  <c r="BM36" i="1" s="1"/>
  <c r="BM37" i="1" s="1"/>
  <c r="BM38" i="1" s="1"/>
  <c r="BM39" i="1" s="1"/>
  <c r="BM40" i="1" s="1"/>
  <c r="BM41" i="1" s="1"/>
  <c r="BM42" i="1" s="1"/>
  <c r="BM43" i="1" s="1"/>
  <c r="BM44" i="1" s="1"/>
  <c r="BM45" i="1" s="1"/>
  <c r="BM46" i="1" s="1"/>
  <c r="BM47" i="1" s="1"/>
  <c r="BM48" i="1" s="1"/>
  <c r="BM49" i="1" s="1"/>
  <c r="BM50" i="1" s="1"/>
  <c r="BM51" i="1" s="1"/>
  <c r="BM52" i="1" s="1"/>
  <c r="BM53" i="1" s="1"/>
  <c r="BM54" i="1" s="1"/>
  <c r="BM55" i="1" s="1"/>
  <c r="BM56" i="1" s="1"/>
  <c r="BM57" i="1" s="1"/>
  <c r="BM58" i="1" s="1"/>
  <c r="BM59" i="1" s="1"/>
  <c r="BM60" i="1" s="1"/>
  <c r="BM61" i="1" s="1"/>
  <c r="BM62" i="1" s="1"/>
  <c r="BM63" i="1" s="1"/>
  <c r="BM64" i="1" s="1"/>
  <c r="BM65" i="1" s="1"/>
  <c r="BM66" i="1" s="1"/>
  <c r="BM67" i="1" s="1"/>
  <c r="BM68" i="1" s="1"/>
  <c r="BM69" i="1" s="1"/>
  <c r="BM70" i="1" s="1"/>
  <c r="BM71" i="1" s="1"/>
  <c r="BM72" i="1" s="1"/>
  <c r="BM73" i="1" s="1"/>
  <c r="BM74" i="1" s="1"/>
  <c r="BM75" i="1" s="1"/>
  <c r="BM76" i="1" s="1"/>
  <c r="BM77" i="1" s="1"/>
  <c r="BM78" i="1" s="1"/>
  <c r="BM79" i="1" s="1"/>
  <c r="BM80" i="1" s="1"/>
  <c r="BM81" i="1" s="1"/>
  <c r="BM82" i="1" s="1"/>
  <c r="BM83" i="1" s="1"/>
  <c r="BM84" i="1" s="1"/>
  <c r="BM85" i="1" s="1"/>
  <c r="BM86" i="1" s="1"/>
  <c r="BM87" i="1" s="1"/>
  <c r="BM88" i="1" s="1"/>
  <c r="BM89" i="1" s="1"/>
  <c r="BM90" i="1" s="1"/>
  <c r="BM91" i="1" s="1"/>
  <c r="BM92" i="1" s="1"/>
  <c r="BM93" i="1" s="1"/>
  <c r="BM94" i="1" s="1"/>
  <c r="BM95" i="1" s="1"/>
  <c r="BM96" i="1" s="1"/>
  <c r="BM97" i="1" s="1"/>
  <c r="BM98" i="1" s="1"/>
  <c r="BM99" i="1" s="1"/>
  <c r="BM100" i="1" s="1"/>
  <c r="BM101" i="1" s="1"/>
  <c r="BM102" i="1" s="1"/>
  <c r="BM103" i="1" s="1"/>
  <c r="BM106" i="1" s="1"/>
  <c r="BM107" i="1" s="1"/>
  <c r="BM108" i="1" s="1"/>
  <c r="BM109" i="1" s="1"/>
  <c r="BM110" i="1" s="1"/>
  <c r="BM111" i="1" s="1"/>
  <c r="BM112" i="1" s="1"/>
  <c r="BM113" i="1" s="1"/>
  <c r="BM114" i="1" s="1"/>
  <c r="BM115" i="1" s="1"/>
  <c r="BM116" i="1" s="1"/>
  <c r="BM117" i="1" s="1"/>
  <c r="BM118" i="1" s="1"/>
  <c r="BM119" i="1" s="1"/>
  <c r="BM120" i="1" s="1"/>
  <c r="BM121" i="1" s="1"/>
  <c r="BM122" i="1" s="1"/>
  <c r="BM123" i="1" s="1"/>
  <c r="BM124" i="1" s="1"/>
  <c r="BM125" i="1" s="1"/>
  <c r="BM126" i="1" s="1"/>
  <c r="BM127" i="1" s="1"/>
  <c r="BM128" i="1" s="1"/>
  <c r="BM129" i="1" s="1"/>
  <c r="BM130" i="1" s="1"/>
  <c r="BM131" i="1" s="1"/>
  <c r="BM132" i="1" s="1"/>
  <c r="BM133" i="1" s="1"/>
  <c r="BM134" i="1" s="1"/>
  <c r="BM135" i="1" s="1"/>
  <c r="CY24" i="1" l="1"/>
  <c r="CZ24" i="1"/>
  <c r="DA24" i="1"/>
  <c r="CT24" i="1"/>
  <c r="DB24" i="1"/>
  <c r="CS24" i="1"/>
  <c r="CU24" i="1"/>
  <c r="CV24" i="1"/>
  <c r="CW24" i="1"/>
  <c r="CX24" i="1"/>
  <c r="DG24" i="1"/>
  <c r="DF24" i="1"/>
  <c r="DJ24" i="1"/>
  <c r="DI24" i="1"/>
  <c r="DD24" i="1"/>
  <c r="DC24" i="1"/>
  <c r="DH24" i="1"/>
  <c r="DK24" i="1"/>
  <c r="DE24" i="1"/>
  <c r="DL24" i="1"/>
  <c r="H35" i="11"/>
  <c r="P181" i="10"/>
  <c r="P181" i="9"/>
  <c r="Q174" i="11"/>
  <c r="BO18" i="12"/>
  <c r="BO19" i="12" s="1"/>
  <c r="BO20" i="12" s="1"/>
  <c r="BO21" i="12" s="1"/>
  <c r="BO22" i="12" s="1"/>
  <c r="BO23" i="12" s="1"/>
  <c r="BO24" i="12" s="1"/>
  <c r="BO25" i="12" s="1"/>
  <c r="BO26" i="12" s="1"/>
  <c r="BO27" i="12" s="1"/>
  <c r="BO28" i="12" s="1"/>
  <c r="BO29" i="12" s="1"/>
  <c r="BO30" i="12" s="1"/>
  <c r="BO31" i="12" s="1"/>
  <c r="BO32" i="12" s="1"/>
  <c r="BO33" i="12" s="1"/>
  <c r="BP17" i="12"/>
  <c r="BN34" i="12"/>
  <c r="BN35" i="12" s="1"/>
  <c r="BN36" i="12" s="1"/>
  <c r="BN37" i="12" s="1"/>
  <c r="BN38" i="12" s="1"/>
  <c r="BN39" i="12" s="1"/>
  <c r="BN40" i="12" s="1"/>
  <c r="BN41" i="12" s="1"/>
  <c r="BN42" i="12" s="1"/>
  <c r="BN43" i="12" s="1"/>
  <c r="BN44" i="12" s="1"/>
  <c r="BN45" i="12" s="1"/>
  <c r="BN46" i="12" s="1"/>
  <c r="BN47" i="12" s="1"/>
  <c r="BN48" i="12" s="1"/>
  <c r="BN49" i="12" s="1"/>
  <c r="BN50" i="12" s="1"/>
  <c r="BN51" i="12" s="1"/>
  <c r="BN52" i="12" s="1"/>
  <c r="BN53" i="12" s="1"/>
  <c r="BN54" i="12" s="1"/>
  <c r="BN55" i="12" s="1"/>
  <c r="BN56" i="12" s="1"/>
  <c r="BN57" i="12" s="1"/>
  <c r="BN58" i="12" s="1"/>
  <c r="BN59" i="12" s="1"/>
  <c r="BN60" i="12" s="1"/>
  <c r="BN61" i="12" s="1"/>
  <c r="BN62" i="12" s="1"/>
  <c r="BN63" i="12" s="1"/>
  <c r="BN64" i="12" s="1"/>
  <c r="BN65" i="12" s="1"/>
  <c r="BN66" i="12" s="1"/>
  <c r="BN67" i="12" s="1"/>
  <c r="BN68" i="12" s="1"/>
  <c r="BN69" i="12" s="1"/>
  <c r="BN70" i="12" s="1"/>
  <c r="BN71" i="12" s="1"/>
  <c r="BN72" i="12" s="1"/>
  <c r="BN73" i="12" s="1"/>
  <c r="BN74" i="12" s="1"/>
  <c r="BN75" i="12" s="1"/>
  <c r="BN76" i="12" s="1"/>
  <c r="BN77" i="12" s="1"/>
  <c r="BN78" i="12" s="1"/>
  <c r="BN79" i="12" s="1"/>
  <c r="BN80" i="12" s="1"/>
  <c r="BN81" i="12" s="1"/>
  <c r="BN82" i="12" s="1"/>
  <c r="BN83" i="12" s="1"/>
  <c r="BN84" i="12" s="1"/>
  <c r="BN85" i="12" s="1"/>
  <c r="BN86" i="12" s="1"/>
  <c r="BN87" i="12" s="1"/>
  <c r="BN88" i="12" s="1"/>
  <c r="BN89" i="12" s="1"/>
  <c r="BN90" i="12" s="1"/>
  <c r="BN91" i="12" s="1"/>
  <c r="BN92" i="12" s="1"/>
  <c r="BN93" i="12" s="1"/>
  <c r="BN94" i="12" s="1"/>
  <c r="BN95" i="12" s="1"/>
  <c r="BN96" i="12" s="1"/>
  <c r="BN97" i="12" s="1"/>
  <c r="BN98" i="12" s="1"/>
  <c r="BN99" i="12" s="1"/>
  <c r="BN100" i="12" s="1"/>
  <c r="BN101" i="12" s="1"/>
  <c r="BN102" i="12" s="1"/>
  <c r="BN103" i="12" s="1"/>
  <c r="BN106" i="12" s="1"/>
  <c r="BN107" i="12" s="1"/>
  <c r="BN108" i="12" s="1"/>
  <c r="BN109" i="12" s="1"/>
  <c r="BN110" i="12" s="1"/>
  <c r="BN111" i="12" s="1"/>
  <c r="BN112" i="12" s="1"/>
  <c r="BN113" i="12" s="1"/>
  <c r="BN114" i="12" s="1"/>
  <c r="BN115" i="12" s="1"/>
  <c r="BN116" i="12" s="1"/>
  <c r="BN117" i="12" s="1"/>
  <c r="BN118" i="12" s="1"/>
  <c r="BN119" i="12" s="1"/>
  <c r="BN120" i="12" s="1"/>
  <c r="BN121" i="12" s="1"/>
  <c r="BN122" i="12" s="1"/>
  <c r="BN123" i="12" s="1"/>
  <c r="BN124" i="12" s="1"/>
  <c r="BN125" i="12" s="1"/>
  <c r="BN126" i="12" s="1"/>
  <c r="BN127" i="12" s="1"/>
  <c r="BN128" i="12" s="1"/>
  <c r="BN129" i="12" s="1"/>
  <c r="BN130" i="12" s="1"/>
  <c r="BN131" i="12" s="1"/>
  <c r="BN132" i="12" s="1"/>
  <c r="BN133" i="12" s="1"/>
  <c r="BN134" i="12" s="1"/>
  <c r="BN135" i="12" s="1"/>
  <c r="H40" i="11"/>
  <c r="BN34" i="11"/>
  <c r="BN35" i="11" s="1"/>
  <c r="BN36" i="11" s="1"/>
  <c r="BN37" i="11" s="1"/>
  <c r="BN38" i="11" s="1"/>
  <c r="BN39" i="11" s="1"/>
  <c r="BN40" i="11" s="1"/>
  <c r="BN41" i="11" s="1"/>
  <c r="BN42" i="11" s="1"/>
  <c r="BN43" i="11" s="1"/>
  <c r="BN44" i="11" s="1"/>
  <c r="BN45" i="11" s="1"/>
  <c r="BN46" i="11" s="1"/>
  <c r="BN47" i="11" s="1"/>
  <c r="BN48" i="11" s="1"/>
  <c r="BN49" i="11" s="1"/>
  <c r="BN50" i="11" s="1"/>
  <c r="BN51" i="11" s="1"/>
  <c r="BN52" i="11" s="1"/>
  <c r="BN53" i="11" s="1"/>
  <c r="BN54" i="11" s="1"/>
  <c r="BN55" i="11" s="1"/>
  <c r="BN56" i="11" s="1"/>
  <c r="BN57" i="11" s="1"/>
  <c r="BN58" i="11" s="1"/>
  <c r="BN59" i="11" s="1"/>
  <c r="BN60" i="11" s="1"/>
  <c r="BN61" i="11" s="1"/>
  <c r="BN62" i="11" s="1"/>
  <c r="BN63" i="11" s="1"/>
  <c r="BN64" i="11" s="1"/>
  <c r="BN65" i="11" s="1"/>
  <c r="BN66" i="11" s="1"/>
  <c r="BN67" i="11" s="1"/>
  <c r="BN68" i="11" s="1"/>
  <c r="BN69" i="11" s="1"/>
  <c r="BN70" i="11" s="1"/>
  <c r="BN71" i="11" s="1"/>
  <c r="BN72" i="11" s="1"/>
  <c r="BN73" i="11" s="1"/>
  <c r="BN74" i="11" s="1"/>
  <c r="BN75" i="11" s="1"/>
  <c r="BN76" i="11" s="1"/>
  <c r="BN77" i="11" s="1"/>
  <c r="BN78" i="11" s="1"/>
  <c r="BN79" i="11" s="1"/>
  <c r="BN80" i="11" s="1"/>
  <c r="BN81" i="11" s="1"/>
  <c r="BN82" i="11" s="1"/>
  <c r="BN83" i="11" s="1"/>
  <c r="BN84" i="11" s="1"/>
  <c r="BN85" i="11" s="1"/>
  <c r="BN86" i="11" s="1"/>
  <c r="BN87" i="11" s="1"/>
  <c r="BN88" i="11" s="1"/>
  <c r="BN89" i="11" s="1"/>
  <c r="BN90" i="11" s="1"/>
  <c r="BN91" i="11" s="1"/>
  <c r="BN92" i="11" s="1"/>
  <c r="BN93" i="11" s="1"/>
  <c r="BN94" i="11" s="1"/>
  <c r="BN95" i="11" s="1"/>
  <c r="BN96" i="11" s="1"/>
  <c r="BN97" i="11" s="1"/>
  <c r="BN98" i="11" s="1"/>
  <c r="BN99" i="11" s="1"/>
  <c r="BN100" i="11" s="1"/>
  <c r="BN101" i="11" s="1"/>
  <c r="BN102" i="11" s="1"/>
  <c r="BN103" i="11" s="1"/>
  <c r="BN106" i="11" s="1"/>
  <c r="BN107" i="11" s="1"/>
  <c r="BN108" i="11" s="1"/>
  <c r="BN109" i="11" s="1"/>
  <c r="BN110" i="11" s="1"/>
  <c r="BN111" i="11" s="1"/>
  <c r="BN112" i="11" s="1"/>
  <c r="BN113" i="11" s="1"/>
  <c r="BN114" i="11" s="1"/>
  <c r="BN115" i="11" s="1"/>
  <c r="BN116" i="11" s="1"/>
  <c r="BN117" i="11" s="1"/>
  <c r="BN118" i="11" s="1"/>
  <c r="BN119" i="11" s="1"/>
  <c r="BN120" i="11" s="1"/>
  <c r="BN121" i="11" s="1"/>
  <c r="BN122" i="11" s="1"/>
  <c r="BN123" i="11" s="1"/>
  <c r="BN124" i="11" s="1"/>
  <c r="BN125" i="11" s="1"/>
  <c r="BN126" i="11" s="1"/>
  <c r="BN127" i="11" s="1"/>
  <c r="BN128" i="11" s="1"/>
  <c r="BN129" i="11" s="1"/>
  <c r="BN130" i="11" s="1"/>
  <c r="BN131" i="11" s="1"/>
  <c r="BN132" i="11" s="1"/>
  <c r="BN133" i="11" s="1"/>
  <c r="BN134" i="11" s="1"/>
  <c r="BN135" i="11" s="1"/>
  <c r="BO18" i="11"/>
  <c r="BO19" i="11" s="1"/>
  <c r="BO20" i="11" s="1"/>
  <c r="BO21" i="11" s="1"/>
  <c r="BO22" i="11" s="1"/>
  <c r="BO23" i="11" s="1"/>
  <c r="BO24" i="11" s="1"/>
  <c r="BO25" i="11" s="1"/>
  <c r="BO26" i="11" s="1"/>
  <c r="BO27" i="11" s="1"/>
  <c r="BO28" i="11" s="1"/>
  <c r="BO29" i="11" s="1"/>
  <c r="BO30" i="11" s="1"/>
  <c r="BO31" i="11" s="1"/>
  <c r="BO32" i="11" s="1"/>
  <c r="BO33" i="11" s="1"/>
  <c r="BP17" i="11"/>
  <c r="F217" i="10"/>
  <c r="F31" i="10"/>
  <c r="BL34" i="10"/>
  <c r="BL35" i="10" s="1"/>
  <c r="BL36" i="10" s="1"/>
  <c r="BL37" i="10" s="1"/>
  <c r="BL38" i="10" s="1"/>
  <c r="BL39" i="10" s="1"/>
  <c r="BL40" i="10" s="1"/>
  <c r="BL41" i="10" s="1"/>
  <c r="BL42" i="10" s="1"/>
  <c r="BL43" i="10" s="1"/>
  <c r="BL44" i="10" s="1"/>
  <c r="BL45" i="10" s="1"/>
  <c r="BL46" i="10" s="1"/>
  <c r="BL47" i="10" s="1"/>
  <c r="BL48" i="10" s="1"/>
  <c r="BL49" i="10" s="1"/>
  <c r="BL50" i="10" s="1"/>
  <c r="BL51" i="10" s="1"/>
  <c r="BL52" i="10" s="1"/>
  <c r="BL53" i="10" s="1"/>
  <c r="BL54" i="10" s="1"/>
  <c r="BL55" i="10" s="1"/>
  <c r="BL56" i="10" s="1"/>
  <c r="BL57" i="10" s="1"/>
  <c r="BL58" i="10" s="1"/>
  <c r="BL59" i="10" s="1"/>
  <c r="BL60" i="10" s="1"/>
  <c r="BL61" i="10" s="1"/>
  <c r="BL62" i="10" s="1"/>
  <c r="BL63" i="10" s="1"/>
  <c r="BL64" i="10" s="1"/>
  <c r="BL65" i="10" s="1"/>
  <c r="BL66" i="10" s="1"/>
  <c r="BL67" i="10" s="1"/>
  <c r="BL68" i="10" s="1"/>
  <c r="BL69" i="10" s="1"/>
  <c r="BL70" i="10" s="1"/>
  <c r="BL71" i="10" s="1"/>
  <c r="BL72" i="10" s="1"/>
  <c r="BL73" i="10" s="1"/>
  <c r="BL74" i="10" s="1"/>
  <c r="BL75" i="10" s="1"/>
  <c r="BL76" i="10" s="1"/>
  <c r="BL77" i="10" s="1"/>
  <c r="BL78" i="10" s="1"/>
  <c r="BL79" i="10" s="1"/>
  <c r="BL80" i="10" s="1"/>
  <c r="BL81" i="10" s="1"/>
  <c r="BL82" i="10" s="1"/>
  <c r="BL83" i="10" s="1"/>
  <c r="BL84" i="10" s="1"/>
  <c r="BL85" i="10" s="1"/>
  <c r="BL86" i="10" s="1"/>
  <c r="BL87" i="10" s="1"/>
  <c r="BL88" i="10" s="1"/>
  <c r="BL89" i="10" s="1"/>
  <c r="BL90" i="10" s="1"/>
  <c r="BL91" i="10" s="1"/>
  <c r="BL92" i="10" s="1"/>
  <c r="BL93" i="10" s="1"/>
  <c r="BL94" i="10" s="1"/>
  <c r="BL95" i="10" s="1"/>
  <c r="BL96" i="10" s="1"/>
  <c r="BL97" i="10" s="1"/>
  <c r="BL98" i="10" s="1"/>
  <c r="BL99" i="10" s="1"/>
  <c r="BL100" i="10" s="1"/>
  <c r="BL101" i="10" s="1"/>
  <c r="BL102" i="10" s="1"/>
  <c r="BL103" i="10" s="1"/>
  <c r="BL106" i="10" s="1"/>
  <c r="BL107" i="10" s="1"/>
  <c r="BL108" i="10" s="1"/>
  <c r="BL109" i="10" s="1"/>
  <c r="BL110" i="10" s="1"/>
  <c r="BL111" i="10" s="1"/>
  <c r="BL112" i="10" s="1"/>
  <c r="BL113" i="10" s="1"/>
  <c r="BL114" i="10" s="1"/>
  <c r="BL115" i="10" s="1"/>
  <c r="BL116" i="10" s="1"/>
  <c r="BL117" i="10" s="1"/>
  <c r="BL118" i="10" s="1"/>
  <c r="BL119" i="10" s="1"/>
  <c r="BL120" i="10" s="1"/>
  <c r="BL121" i="10" s="1"/>
  <c r="BL122" i="10" s="1"/>
  <c r="BL123" i="10" s="1"/>
  <c r="BL124" i="10" s="1"/>
  <c r="BL125" i="10" s="1"/>
  <c r="BL126" i="10" s="1"/>
  <c r="BL127" i="10" s="1"/>
  <c r="BL128" i="10" s="1"/>
  <c r="BL129" i="10" s="1"/>
  <c r="BL130" i="10" s="1"/>
  <c r="BL131" i="10" s="1"/>
  <c r="BL132" i="10" s="1"/>
  <c r="BL133" i="10" s="1"/>
  <c r="BL134" i="10" s="1"/>
  <c r="BL135" i="10" s="1"/>
  <c r="BM18" i="10"/>
  <c r="BM19" i="10" s="1"/>
  <c r="BM20" i="10" s="1"/>
  <c r="BM21" i="10" s="1"/>
  <c r="BM22" i="10" s="1"/>
  <c r="BM23" i="10" s="1"/>
  <c r="BM24" i="10" s="1"/>
  <c r="BM25" i="10" s="1"/>
  <c r="BM26" i="10" s="1"/>
  <c r="BM27" i="10" s="1"/>
  <c r="BM28" i="10" s="1"/>
  <c r="BM29" i="10" s="1"/>
  <c r="BM30" i="10" s="1"/>
  <c r="BM31" i="10" s="1"/>
  <c r="BM32" i="10" s="1"/>
  <c r="BM33" i="10" s="1"/>
  <c r="BM34" i="10" s="1"/>
  <c r="BM35" i="10" s="1"/>
  <c r="BM36" i="10" s="1"/>
  <c r="BM37" i="10" s="1"/>
  <c r="BM38" i="10" s="1"/>
  <c r="BM39" i="10" s="1"/>
  <c r="BM40" i="10" s="1"/>
  <c r="BM41" i="10" s="1"/>
  <c r="BM42" i="10" s="1"/>
  <c r="BM43" i="10" s="1"/>
  <c r="BM44" i="10" s="1"/>
  <c r="BM45" i="10" s="1"/>
  <c r="BM46" i="10" s="1"/>
  <c r="BM47" i="10" s="1"/>
  <c r="BM48" i="10" s="1"/>
  <c r="BM49" i="10" s="1"/>
  <c r="BM50" i="10" s="1"/>
  <c r="BM51" i="10" s="1"/>
  <c r="BM52" i="10" s="1"/>
  <c r="BM53" i="10" s="1"/>
  <c r="BM54" i="10" s="1"/>
  <c r="BM55" i="10" s="1"/>
  <c r="BM56" i="10" s="1"/>
  <c r="BM57" i="10" s="1"/>
  <c r="BM58" i="10" s="1"/>
  <c r="BM59" i="10" s="1"/>
  <c r="BM60" i="10" s="1"/>
  <c r="BM61" i="10" s="1"/>
  <c r="BM62" i="10" s="1"/>
  <c r="BM63" i="10" s="1"/>
  <c r="BM64" i="10" s="1"/>
  <c r="BM65" i="10" s="1"/>
  <c r="BM66" i="10" s="1"/>
  <c r="BM67" i="10" s="1"/>
  <c r="BM68" i="10" s="1"/>
  <c r="BM69" i="10" s="1"/>
  <c r="BM70" i="10" s="1"/>
  <c r="BM71" i="10" s="1"/>
  <c r="BM72" i="10" s="1"/>
  <c r="BM73" i="10" s="1"/>
  <c r="BM74" i="10" s="1"/>
  <c r="BM75" i="10" s="1"/>
  <c r="BM76" i="10" s="1"/>
  <c r="BM77" i="10" s="1"/>
  <c r="BM78" i="10" s="1"/>
  <c r="BM79" i="10" s="1"/>
  <c r="BM80" i="10" s="1"/>
  <c r="BM81" i="10" s="1"/>
  <c r="BM82" i="10" s="1"/>
  <c r="BM83" i="10" s="1"/>
  <c r="BM84" i="10" s="1"/>
  <c r="BM85" i="10" s="1"/>
  <c r="BM86" i="10" s="1"/>
  <c r="BM87" i="10" s="1"/>
  <c r="BM88" i="10" s="1"/>
  <c r="BM89" i="10" s="1"/>
  <c r="BM90" i="10" s="1"/>
  <c r="BM91" i="10" s="1"/>
  <c r="BM92" i="10" s="1"/>
  <c r="BM93" i="10" s="1"/>
  <c r="BM94" i="10" s="1"/>
  <c r="BM95" i="10" s="1"/>
  <c r="BM96" i="10" s="1"/>
  <c r="BM97" i="10" s="1"/>
  <c r="BM98" i="10" s="1"/>
  <c r="BM99" i="10" s="1"/>
  <c r="BM100" i="10" s="1"/>
  <c r="BM101" i="10" s="1"/>
  <c r="BM102" i="10" s="1"/>
  <c r="BM103" i="10" s="1"/>
  <c r="BM106" i="10" s="1"/>
  <c r="BM107" i="10" s="1"/>
  <c r="BM108" i="10" s="1"/>
  <c r="BM109" i="10" s="1"/>
  <c r="BM110" i="10" s="1"/>
  <c r="BM111" i="10" s="1"/>
  <c r="BM112" i="10" s="1"/>
  <c r="BM113" i="10" s="1"/>
  <c r="BM114" i="10" s="1"/>
  <c r="BM115" i="10" s="1"/>
  <c r="BM116" i="10" s="1"/>
  <c r="BM117" i="10" s="1"/>
  <c r="BM118" i="10" s="1"/>
  <c r="BM119" i="10" s="1"/>
  <c r="BM120" i="10" s="1"/>
  <c r="BM121" i="10" s="1"/>
  <c r="BM122" i="10" s="1"/>
  <c r="BM123" i="10" s="1"/>
  <c r="BM124" i="10" s="1"/>
  <c r="BM125" i="10" s="1"/>
  <c r="BM126" i="10" s="1"/>
  <c r="BM127" i="10" s="1"/>
  <c r="BM128" i="10" s="1"/>
  <c r="BM129" i="10" s="1"/>
  <c r="BM130" i="10" s="1"/>
  <c r="BM131" i="10" s="1"/>
  <c r="BM132" i="10" s="1"/>
  <c r="BM133" i="10" s="1"/>
  <c r="BM134" i="10" s="1"/>
  <c r="BM135" i="10" s="1"/>
  <c r="BN17" i="10"/>
  <c r="BM18" i="9"/>
  <c r="BM19" i="9" s="1"/>
  <c r="BM20" i="9" s="1"/>
  <c r="BM21" i="9" s="1"/>
  <c r="BM22" i="9" s="1"/>
  <c r="BM23" i="9" s="1"/>
  <c r="BM24" i="9" s="1"/>
  <c r="BM25" i="9" s="1"/>
  <c r="BM26" i="9" s="1"/>
  <c r="BM27" i="9" s="1"/>
  <c r="BM28" i="9" s="1"/>
  <c r="BM29" i="9" s="1"/>
  <c r="BM30" i="9" s="1"/>
  <c r="BM31" i="9" s="1"/>
  <c r="BM32" i="9" s="1"/>
  <c r="BM33" i="9" s="1"/>
  <c r="BM34" i="9" s="1"/>
  <c r="BM35" i="9" s="1"/>
  <c r="BM36" i="9" s="1"/>
  <c r="BM37" i="9" s="1"/>
  <c r="BM38" i="9" s="1"/>
  <c r="BM39" i="9" s="1"/>
  <c r="BM40" i="9" s="1"/>
  <c r="BM41" i="9" s="1"/>
  <c r="BM42" i="9" s="1"/>
  <c r="BM43" i="9" s="1"/>
  <c r="BM44" i="9" s="1"/>
  <c r="BM45" i="9" s="1"/>
  <c r="BM46" i="9" s="1"/>
  <c r="BM47" i="9" s="1"/>
  <c r="BM48" i="9" s="1"/>
  <c r="BM49" i="9" s="1"/>
  <c r="BM50" i="9" s="1"/>
  <c r="BM51" i="9" s="1"/>
  <c r="BM52" i="9" s="1"/>
  <c r="BM53" i="9" s="1"/>
  <c r="BM54" i="9" s="1"/>
  <c r="BM55" i="9" s="1"/>
  <c r="BM56" i="9" s="1"/>
  <c r="BM57" i="9" s="1"/>
  <c r="BM58" i="9" s="1"/>
  <c r="BM59" i="9" s="1"/>
  <c r="BM60" i="9" s="1"/>
  <c r="BM61" i="9" s="1"/>
  <c r="BM62" i="9" s="1"/>
  <c r="BM63" i="9" s="1"/>
  <c r="BM64" i="9" s="1"/>
  <c r="BM65" i="9" s="1"/>
  <c r="BM66" i="9" s="1"/>
  <c r="BM67" i="9" s="1"/>
  <c r="BM68" i="9" s="1"/>
  <c r="BM69" i="9" s="1"/>
  <c r="BM70" i="9" s="1"/>
  <c r="BM71" i="9" s="1"/>
  <c r="BM72" i="9" s="1"/>
  <c r="BM73" i="9" s="1"/>
  <c r="BM74" i="9" s="1"/>
  <c r="BM75" i="9" s="1"/>
  <c r="BM76" i="9" s="1"/>
  <c r="BM77" i="9" s="1"/>
  <c r="BM78" i="9" s="1"/>
  <c r="BM79" i="9" s="1"/>
  <c r="BM80" i="9" s="1"/>
  <c r="BM81" i="9" s="1"/>
  <c r="BM82" i="9" s="1"/>
  <c r="BM83" i="9" s="1"/>
  <c r="BM84" i="9" s="1"/>
  <c r="BM85" i="9" s="1"/>
  <c r="BM86" i="9" s="1"/>
  <c r="BM87" i="9" s="1"/>
  <c r="BM88" i="9" s="1"/>
  <c r="BM89" i="9" s="1"/>
  <c r="BM90" i="9" s="1"/>
  <c r="BM91" i="9" s="1"/>
  <c r="BM92" i="9" s="1"/>
  <c r="BM93" i="9" s="1"/>
  <c r="BM94" i="9" s="1"/>
  <c r="BM95" i="9" s="1"/>
  <c r="BM96" i="9" s="1"/>
  <c r="BM97" i="9" s="1"/>
  <c r="BM98" i="9" s="1"/>
  <c r="BM99" i="9" s="1"/>
  <c r="BM100" i="9" s="1"/>
  <c r="BM101" i="9" s="1"/>
  <c r="BM102" i="9" s="1"/>
  <c r="BM103" i="9" s="1"/>
  <c r="BM106" i="9" s="1"/>
  <c r="BM107" i="9" s="1"/>
  <c r="BM108" i="9" s="1"/>
  <c r="BM109" i="9" s="1"/>
  <c r="BM110" i="9" s="1"/>
  <c r="BM111" i="9" s="1"/>
  <c r="BM112" i="9" s="1"/>
  <c r="BM113" i="9" s="1"/>
  <c r="BM114" i="9" s="1"/>
  <c r="BM115" i="9" s="1"/>
  <c r="BM116" i="9" s="1"/>
  <c r="BM117" i="9" s="1"/>
  <c r="BM118" i="9" s="1"/>
  <c r="BM119" i="9" s="1"/>
  <c r="BM120" i="9" s="1"/>
  <c r="BM121" i="9" s="1"/>
  <c r="BM122" i="9" s="1"/>
  <c r="BM123" i="9" s="1"/>
  <c r="BM124" i="9" s="1"/>
  <c r="BM125" i="9" s="1"/>
  <c r="BM126" i="9" s="1"/>
  <c r="BM127" i="9" s="1"/>
  <c r="BM128" i="9" s="1"/>
  <c r="BM129" i="9" s="1"/>
  <c r="BM130" i="9" s="1"/>
  <c r="BM131" i="9" s="1"/>
  <c r="BM132" i="9" s="1"/>
  <c r="BM133" i="9" s="1"/>
  <c r="BM134" i="9" s="1"/>
  <c r="BM135" i="9" s="1"/>
  <c r="BN17" i="9"/>
  <c r="F217" i="9"/>
  <c r="F31" i="9"/>
  <c r="BL34" i="9"/>
  <c r="BL35" i="9" s="1"/>
  <c r="BL36" i="9" s="1"/>
  <c r="BL37" i="9" s="1"/>
  <c r="BL38" i="9" s="1"/>
  <c r="BL39" i="9" s="1"/>
  <c r="BL40" i="9" s="1"/>
  <c r="BL41" i="9" s="1"/>
  <c r="BL42" i="9" s="1"/>
  <c r="BL43" i="9" s="1"/>
  <c r="BL44" i="9" s="1"/>
  <c r="BL45" i="9" s="1"/>
  <c r="BL46" i="9" s="1"/>
  <c r="BL47" i="9" s="1"/>
  <c r="BL48" i="9" s="1"/>
  <c r="BL49" i="9" s="1"/>
  <c r="BL50" i="9" s="1"/>
  <c r="BL51" i="9" s="1"/>
  <c r="BL52" i="9" s="1"/>
  <c r="BL53" i="9" s="1"/>
  <c r="BL54" i="9" s="1"/>
  <c r="BL55" i="9" s="1"/>
  <c r="BL56" i="9" s="1"/>
  <c r="BL57" i="9" s="1"/>
  <c r="BL58" i="9" s="1"/>
  <c r="BL59" i="9" s="1"/>
  <c r="BL60" i="9" s="1"/>
  <c r="BL61" i="9" s="1"/>
  <c r="BL62" i="9" s="1"/>
  <c r="BL63" i="9" s="1"/>
  <c r="BL64" i="9" s="1"/>
  <c r="BL65" i="9" s="1"/>
  <c r="BL66" i="9" s="1"/>
  <c r="BL67" i="9" s="1"/>
  <c r="BL68" i="9" s="1"/>
  <c r="BL69" i="9" s="1"/>
  <c r="BL70" i="9" s="1"/>
  <c r="BL71" i="9" s="1"/>
  <c r="BL72" i="9" s="1"/>
  <c r="BL73" i="9" s="1"/>
  <c r="BL74" i="9" s="1"/>
  <c r="BL75" i="9" s="1"/>
  <c r="BL76" i="9" s="1"/>
  <c r="BL77" i="9" s="1"/>
  <c r="BL78" i="9" s="1"/>
  <c r="BL79" i="9" s="1"/>
  <c r="BL80" i="9" s="1"/>
  <c r="BL81" i="9" s="1"/>
  <c r="BL82" i="9" s="1"/>
  <c r="BL83" i="9" s="1"/>
  <c r="BL84" i="9" s="1"/>
  <c r="BL85" i="9" s="1"/>
  <c r="BL86" i="9" s="1"/>
  <c r="BL87" i="9" s="1"/>
  <c r="BL88" i="9" s="1"/>
  <c r="BL89" i="9" s="1"/>
  <c r="BL90" i="9" s="1"/>
  <c r="BL91" i="9" s="1"/>
  <c r="BL92" i="9" s="1"/>
  <c r="BL93" i="9" s="1"/>
  <c r="BL94" i="9" s="1"/>
  <c r="BL95" i="9" s="1"/>
  <c r="BL96" i="9" s="1"/>
  <c r="BL97" i="9" s="1"/>
  <c r="BL98" i="9" s="1"/>
  <c r="BL99" i="9" s="1"/>
  <c r="BL100" i="9" s="1"/>
  <c r="BL101" i="9" s="1"/>
  <c r="BL102" i="9" s="1"/>
  <c r="BL103" i="9" s="1"/>
  <c r="BL106" i="9" s="1"/>
  <c r="BL107" i="9" s="1"/>
  <c r="BL108" i="9" s="1"/>
  <c r="BL109" i="9" s="1"/>
  <c r="BL110" i="9" s="1"/>
  <c r="BL111" i="9" s="1"/>
  <c r="BL112" i="9" s="1"/>
  <c r="BL113" i="9" s="1"/>
  <c r="BL114" i="9" s="1"/>
  <c r="BL115" i="9" s="1"/>
  <c r="BL116" i="9" s="1"/>
  <c r="BL117" i="9" s="1"/>
  <c r="BL118" i="9" s="1"/>
  <c r="BL119" i="9" s="1"/>
  <c r="BL120" i="9" s="1"/>
  <c r="BL121" i="9" s="1"/>
  <c r="BL122" i="9" s="1"/>
  <c r="BL123" i="9" s="1"/>
  <c r="BL124" i="9" s="1"/>
  <c r="BL125" i="9" s="1"/>
  <c r="BL126" i="9" s="1"/>
  <c r="BL127" i="9" s="1"/>
  <c r="BL128" i="9" s="1"/>
  <c r="BL129" i="9" s="1"/>
  <c r="BL130" i="9" s="1"/>
  <c r="BL131" i="9" s="1"/>
  <c r="BL132" i="9" s="1"/>
  <c r="BL133" i="9" s="1"/>
  <c r="BL134" i="9" s="1"/>
  <c r="BL135" i="9" s="1"/>
  <c r="BO56" i="1"/>
  <c r="BO57" i="1" s="1"/>
  <c r="BO58" i="1" s="1"/>
  <c r="BO59" i="1" s="1"/>
  <c r="BO60" i="1" s="1"/>
  <c r="BO61" i="1" s="1"/>
  <c r="BO62" i="1" s="1"/>
  <c r="BO63" i="1" s="1"/>
  <c r="BO64" i="1" s="1"/>
  <c r="BO65" i="1" s="1"/>
  <c r="BO66" i="1" s="1"/>
  <c r="BO67" i="1" s="1"/>
  <c r="BO68" i="1" s="1"/>
  <c r="BO69" i="1" s="1"/>
  <c r="BO70" i="1" s="1"/>
  <c r="BO71" i="1" s="1"/>
  <c r="BO72" i="1" s="1"/>
  <c r="BO73" i="1" s="1"/>
  <c r="BO74" i="1" s="1"/>
  <c r="BO75" i="1" s="1"/>
  <c r="BO76" i="1" s="1"/>
  <c r="BO77" i="1" s="1"/>
  <c r="BO78" i="1" s="1"/>
  <c r="BO79" i="1" s="1"/>
  <c r="BO80" i="1" s="1"/>
  <c r="BO81" i="1" s="1"/>
  <c r="BO82" i="1" s="1"/>
  <c r="BO83" i="1" s="1"/>
  <c r="BO84" i="1" s="1"/>
  <c r="BO85" i="1" s="1"/>
  <c r="BO86" i="1" s="1"/>
  <c r="BO87" i="1" s="1"/>
  <c r="BO88" i="1" s="1"/>
  <c r="BO89" i="1" s="1"/>
  <c r="BO90" i="1" s="1"/>
  <c r="BO91" i="1" s="1"/>
  <c r="BO92" i="1" s="1"/>
  <c r="BO93" i="1" s="1"/>
  <c r="BO94" i="1" s="1"/>
  <c r="BO95" i="1" s="1"/>
  <c r="BO96" i="1" s="1"/>
  <c r="BO97" i="1" s="1"/>
  <c r="BO98" i="1" s="1"/>
  <c r="BO99" i="1" s="1"/>
  <c r="BO100" i="1" s="1"/>
  <c r="BO101" i="1" s="1"/>
  <c r="BO102" i="1" s="1"/>
  <c r="BO103" i="1" s="1"/>
  <c r="BO106" i="1" s="1"/>
  <c r="BO107" i="1" s="1"/>
  <c r="BO108" i="1" s="1"/>
  <c r="BO109" i="1" s="1"/>
  <c r="BO110" i="1" s="1"/>
  <c r="BO111" i="1" s="1"/>
  <c r="BO112" i="1" s="1"/>
  <c r="BO113" i="1" s="1"/>
  <c r="BO114" i="1" s="1"/>
  <c r="BO115" i="1" s="1"/>
  <c r="BO116" i="1" s="1"/>
  <c r="BO117" i="1" s="1"/>
  <c r="BO118" i="1" s="1"/>
  <c r="BO119" i="1" s="1"/>
  <c r="BO120" i="1" s="1"/>
  <c r="BO121" i="1" s="1"/>
  <c r="BO122" i="1" s="1"/>
  <c r="BO123" i="1" s="1"/>
  <c r="BO124" i="1" s="1"/>
  <c r="BO125" i="1" s="1"/>
  <c r="BO126" i="1" s="1"/>
  <c r="BO127" i="1" s="1"/>
  <c r="BO128" i="1" s="1"/>
  <c r="BO129" i="1" s="1"/>
  <c r="BO130" i="1" s="1"/>
  <c r="BO131" i="1" s="1"/>
  <c r="BO132" i="1" s="1"/>
  <c r="BO133" i="1" s="1"/>
  <c r="BO134" i="1" s="1"/>
  <c r="BO135" i="1" s="1"/>
  <c r="BQ17" i="1"/>
  <c r="BQ18" i="1" s="1"/>
  <c r="BQ19" i="1" s="1"/>
  <c r="BQ20" i="1" s="1"/>
  <c r="BQ21" i="1" s="1"/>
  <c r="BQ22" i="1" s="1"/>
  <c r="BQ23" i="1" s="1"/>
  <c r="BQ24" i="1" s="1"/>
  <c r="BQ25" i="1" s="1"/>
  <c r="BQ26" i="1" s="1"/>
  <c r="BQ27" i="1" s="1"/>
  <c r="BQ28" i="1" s="1"/>
  <c r="BQ29" i="1" s="1"/>
  <c r="BQ30" i="1" s="1"/>
  <c r="BQ31" i="1" s="1"/>
  <c r="BQ32" i="1" s="1"/>
  <c r="BQ33" i="1" s="1"/>
  <c r="BQ34" i="1" s="1"/>
  <c r="BQ35" i="1" s="1"/>
  <c r="BQ36" i="1" s="1"/>
  <c r="BQ37" i="1" s="1"/>
  <c r="BQ38" i="1" s="1"/>
  <c r="BQ39" i="1" s="1"/>
  <c r="BQ40" i="1" s="1"/>
  <c r="BQ41" i="1" s="1"/>
  <c r="BQ42" i="1" s="1"/>
  <c r="BQ43" i="1" s="1"/>
  <c r="BQ44" i="1" s="1"/>
  <c r="BQ45" i="1" s="1"/>
  <c r="BQ46" i="1" s="1"/>
  <c r="BQ47" i="1" s="1"/>
  <c r="BQ48" i="1" s="1"/>
  <c r="BQ49" i="1" s="1"/>
  <c r="BQ50" i="1" s="1"/>
  <c r="BQ51" i="1" s="1"/>
  <c r="BQ52" i="1" s="1"/>
  <c r="BQ53" i="1" s="1"/>
  <c r="BQ54" i="1" s="1"/>
  <c r="BQ55" i="1" s="1"/>
  <c r="BQ56" i="1" s="1"/>
  <c r="BQ57" i="1" s="1"/>
  <c r="BQ58" i="1" s="1"/>
  <c r="BQ59" i="1" s="1"/>
  <c r="BQ60" i="1" s="1"/>
  <c r="BQ61" i="1" s="1"/>
  <c r="BQ62" i="1" s="1"/>
  <c r="BQ63" i="1" s="1"/>
  <c r="BQ64" i="1" s="1"/>
  <c r="BQ65" i="1" s="1"/>
  <c r="BQ66" i="1" s="1"/>
  <c r="BQ67" i="1" s="1"/>
  <c r="BQ68" i="1" s="1"/>
  <c r="BQ69" i="1" s="1"/>
  <c r="BQ70" i="1" s="1"/>
  <c r="BQ71" i="1" s="1"/>
  <c r="BQ72" i="1" s="1"/>
  <c r="BQ73" i="1" s="1"/>
  <c r="BQ74" i="1" s="1"/>
  <c r="BQ75" i="1" s="1"/>
  <c r="BQ76" i="1" s="1"/>
  <c r="BQ77" i="1" s="1"/>
  <c r="BQ78" i="1" s="1"/>
  <c r="BQ79" i="1" s="1"/>
  <c r="BQ80" i="1" s="1"/>
  <c r="BQ81" i="1" s="1"/>
  <c r="BQ82" i="1" s="1"/>
  <c r="BQ83" i="1" s="1"/>
  <c r="BP18" i="1"/>
  <c r="BP19" i="1" s="1"/>
  <c r="BP20" i="1" s="1"/>
  <c r="BP21" i="1" s="1"/>
  <c r="BP22" i="1" s="1"/>
  <c r="BP23" i="1" s="1"/>
  <c r="BP24" i="1" s="1"/>
  <c r="BP25" i="1" s="1"/>
  <c r="BP26" i="1" s="1"/>
  <c r="BP27" i="1" s="1"/>
  <c r="BP28" i="1" s="1"/>
  <c r="BP29" i="1" s="1"/>
  <c r="BP30" i="1" s="1"/>
  <c r="BP31" i="1" s="1"/>
  <c r="BP32" i="1" s="1"/>
  <c r="BP33" i="1" s="1"/>
  <c r="BP34" i="1" s="1"/>
  <c r="BP35" i="1" s="1"/>
  <c r="BP36" i="1" s="1"/>
  <c r="BP37" i="1" s="1"/>
  <c r="BP38" i="1" s="1"/>
  <c r="BP39" i="1" s="1"/>
  <c r="BP40" i="1" s="1"/>
  <c r="BP41" i="1" s="1"/>
  <c r="BP42" i="1" s="1"/>
  <c r="BP43" i="1" s="1"/>
  <c r="BP44" i="1" s="1"/>
  <c r="BP45" i="1" s="1"/>
  <c r="BP46" i="1" s="1"/>
  <c r="BP47" i="1" s="1"/>
  <c r="BP48" i="1" s="1"/>
  <c r="BP49" i="1" s="1"/>
  <c r="BP50" i="1" s="1"/>
  <c r="BP51" i="1" s="1"/>
  <c r="BP52" i="1" s="1"/>
  <c r="BP53" i="1" s="1"/>
  <c r="BP54" i="1" s="1"/>
  <c r="BP55" i="1" s="1"/>
  <c r="BP56" i="1" s="1"/>
  <c r="BP57" i="1" s="1"/>
  <c r="BP58" i="1" s="1"/>
  <c r="BP59" i="1" s="1"/>
  <c r="BP60" i="1" s="1"/>
  <c r="BP61" i="1" s="1"/>
  <c r="BP62" i="1" s="1"/>
  <c r="BP63" i="1" s="1"/>
  <c r="BP64" i="1" s="1"/>
  <c r="BP65" i="1" s="1"/>
  <c r="BP66" i="1" s="1"/>
  <c r="BP67" i="1" s="1"/>
  <c r="BP68" i="1" s="1"/>
  <c r="BP69" i="1" s="1"/>
  <c r="BP70" i="1" s="1"/>
  <c r="BP71" i="1" s="1"/>
  <c r="BP72" i="1" s="1"/>
  <c r="BP73" i="1" s="1"/>
  <c r="BP74" i="1" s="1"/>
  <c r="BP75" i="1" s="1"/>
  <c r="BP76" i="1" s="1"/>
  <c r="BP77" i="1" s="1"/>
  <c r="BP78" i="1" s="1"/>
  <c r="BP79" i="1" s="1"/>
  <c r="BP80" i="1" s="1"/>
  <c r="BP81" i="1" s="1"/>
  <c r="BP82" i="1" s="1"/>
  <c r="BP83" i="1" s="1"/>
  <c r="BP84" i="1" s="1"/>
  <c r="BP85" i="1" s="1"/>
  <c r="BP86" i="1" s="1"/>
  <c r="BP87" i="1" s="1"/>
  <c r="BP88" i="1" s="1"/>
  <c r="BP89" i="1" s="1"/>
  <c r="BP90" i="1" s="1"/>
  <c r="BP91" i="1" s="1"/>
  <c r="BP92" i="1" s="1"/>
  <c r="BP93" i="1" s="1"/>
  <c r="BP94" i="1" s="1"/>
  <c r="BP95" i="1" s="1"/>
  <c r="BP96" i="1" s="1"/>
  <c r="BP97" i="1" s="1"/>
  <c r="BP98" i="1" s="1"/>
  <c r="BP99" i="1" s="1"/>
  <c r="BP100" i="1" s="1"/>
  <c r="BP101" i="1" s="1"/>
  <c r="BP102" i="1" s="1"/>
  <c r="BP103" i="1" s="1"/>
  <c r="BP106" i="1" s="1"/>
  <c r="BP107" i="1" s="1"/>
  <c r="BP108" i="1" s="1"/>
  <c r="BP109" i="1" s="1"/>
  <c r="BP110" i="1" s="1"/>
  <c r="BP111" i="1" s="1"/>
  <c r="BP112" i="1" s="1"/>
  <c r="BP113" i="1" s="1"/>
  <c r="BP114" i="1" s="1"/>
  <c r="BP115" i="1" s="1"/>
  <c r="BP116" i="1" s="1"/>
  <c r="BP117" i="1" s="1"/>
  <c r="BP118" i="1" s="1"/>
  <c r="BP119" i="1" s="1"/>
  <c r="BP120" i="1" s="1"/>
  <c r="BP121" i="1" s="1"/>
  <c r="BP122" i="1" s="1"/>
  <c r="BP123" i="1" s="1"/>
  <c r="BP124" i="1" s="1"/>
  <c r="BP125" i="1" s="1"/>
  <c r="BP126" i="1" s="1"/>
  <c r="BP127" i="1" s="1"/>
  <c r="BP128" i="1" s="1"/>
  <c r="BP129" i="1" s="1"/>
  <c r="BP130" i="1" s="1"/>
  <c r="BP131" i="1" s="1"/>
  <c r="BP132" i="1" s="1"/>
  <c r="BP133" i="1" s="1"/>
  <c r="BP134" i="1" s="1"/>
  <c r="BP135" i="1" s="1"/>
  <c r="BN70" i="1"/>
  <c r="BN71" i="1" s="1"/>
  <c r="BN72" i="1" s="1"/>
  <c r="BN73" i="1" s="1"/>
  <c r="BN74" i="1" s="1"/>
  <c r="BN75" i="1" s="1"/>
  <c r="BN76" i="1" s="1"/>
  <c r="BN77" i="1" s="1"/>
  <c r="BN78" i="1" s="1"/>
  <c r="BN79" i="1" s="1"/>
  <c r="BN80" i="1" s="1"/>
  <c r="BN81" i="1" s="1"/>
  <c r="BN82" i="1" s="1"/>
  <c r="BN83" i="1" s="1"/>
  <c r="BN84" i="1" s="1"/>
  <c r="BN85" i="1" s="1"/>
  <c r="BN86" i="1" s="1"/>
  <c r="BN87" i="1" s="1"/>
  <c r="BN88" i="1" s="1"/>
  <c r="BN89" i="1" s="1"/>
  <c r="BN90" i="1" s="1"/>
  <c r="BN91" i="1" s="1"/>
  <c r="BN92" i="1" s="1"/>
  <c r="BN93" i="1" s="1"/>
  <c r="BN94" i="1" s="1"/>
  <c r="BN95" i="1" s="1"/>
  <c r="BN96" i="1" s="1"/>
  <c r="BN97" i="1" s="1"/>
  <c r="BN98" i="1" s="1"/>
  <c r="BN99" i="1" s="1"/>
  <c r="BN100" i="1" s="1"/>
  <c r="BN101" i="1" s="1"/>
  <c r="BN102" i="1" s="1"/>
  <c r="BN103" i="1" s="1"/>
  <c r="BN106" i="1" s="1"/>
  <c r="BN107" i="1" s="1"/>
  <c r="BN108" i="1" s="1"/>
  <c r="BN109" i="1" s="1"/>
  <c r="BN110" i="1" s="1"/>
  <c r="BN111" i="1" s="1"/>
  <c r="BN112" i="1" s="1"/>
  <c r="BN113" i="1" s="1"/>
  <c r="BN114" i="1" s="1"/>
  <c r="BN115" i="1" s="1"/>
  <c r="BN116" i="1" s="1"/>
  <c r="BN117" i="1" s="1"/>
  <c r="BN118" i="1" s="1"/>
  <c r="BN119" i="1" s="1"/>
  <c r="BN120" i="1" s="1"/>
  <c r="BN121" i="1" s="1"/>
  <c r="BN122" i="1" s="1"/>
  <c r="BN123" i="1" s="1"/>
  <c r="BN124" i="1" s="1"/>
  <c r="BN125" i="1" s="1"/>
  <c r="BN126" i="1" s="1"/>
  <c r="BN127" i="1" s="1"/>
  <c r="BN128" i="1" s="1"/>
  <c r="BN129" i="1" s="1"/>
  <c r="BN130" i="1" s="1"/>
  <c r="BN131" i="1" s="1"/>
  <c r="BN132" i="1" s="1"/>
  <c r="BN133" i="1" s="1"/>
  <c r="BN134" i="1" s="1"/>
  <c r="BN135" i="1" s="1"/>
  <c r="CT37" i="1" l="1" a="1"/>
  <c r="H35" i="10"/>
  <c r="H35" i="9"/>
  <c r="H36" i="9"/>
  <c r="Q174" i="10"/>
  <c r="Q174" i="9"/>
  <c r="BQ17" i="12"/>
  <c r="BQ18" i="12" s="1"/>
  <c r="BQ19" i="12" s="1"/>
  <c r="BQ20" i="12" s="1"/>
  <c r="BQ21" i="12" s="1"/>
  <c r="BQ22" i="12" s="1"/>
  <c r="BQ23" i="12" s="1"/>
  <c r="BQ24" i="12" s="1"/>
  <c r="BQ25" i="12" s="1"/>
  <c r="BQ26" i="12" s="1"/>
  <c r="BQ27" i="12" s="1"/>
  <c r="BQ28" i="12" s="1"/>
  <c r="BQ29" i="12" s="1"/>
  <c r="BQ30" i="12" s="1"/>
  <c r="BQ31" i="12" s="1"/>
  <c r="BQ32" i="12" s="1"/>
  <c r="BQ33" i="12" s="1"/>
  <c r="BP18" i="12"/>
  <c r="BP19" i="12" s="1"/>
  <c r="BP20" i="12" s="1"/>
  <c r="BP21" i="12" s="1"/>
  <c r="BP22" i="12" s="1"/>
  <c r="BP23" i="12" s="1"/>
  <c r="BP24" i="12" s="1"/>
  <c r="BP25" i="12" s="1"/>
  <c r="BP26" i="12" s="1"/>
  <c r="BP27" i="12" s="1"/>
  <c r="BP28" i="12" s="1"/>
  <c r="BP29" i="12" s="1"/>
  <c r="BP30" i="12" s="1"/>
  <c r="BP31" i="12" s="1"/>
  <c r="BP32" i="12" s="1"/>
  <c r="BP33" i="12" s="1"/>
  <c r="BP34" i="12" s="1"/>
  <c r="BP35" i="12" s="1"/>
  <c r="BP36" i="12" s="1"/>
  <c r="BP37" i="12" s="1"/>
  <c r="BP38" i="12" s="1"/>
  <c r="BP39" i="12" s="1"/>
  <c r="BP40" i="12" s="1"/>
  <c r="BP41" i="12" s="1"/>
  <c r="BP42" i="12" s="1"/>
  <c r="BP43" i="12" s="1"/>
  <c r="BP44" i="12" s="1"/>
  <c r="BP45" i="12" s="1"/>
  <c r="BP46" i="12" s="1"/>
  <c r="BP47" i="12" s="1"/>
  <c r="BP48" i="12" s="1"/>
  <c r="BP49" i="12" s="1"/>
  <c r="BP50" i="12" s="1"/>
  <c r="BP51" i="12" s="1"/>
  <c r="BP52" i="12" s="1"/>
  <c r="BP53" i="12" s="1"/>
  <c r="BP54" i="12" s="1"/>
  <c r="BP55" i="12" s="1"/>
  <c r="BP56" i="12" s="1"/>
  <c r="BP57" i="12" s="1"/>
  <c r="BP58" i="12" s="1"/>
  <c r="BP59" i="12" s="1"/>
  <c r="BP60" i="12" s="1"/>
  <c r="BP61" i="12" s="1"/>
  <c r="BP62" i="12" s="1"/>
  <c r="BP63" i="12" s="1"/>
  <c r="BP64" i="12" s="1"/>
  <c r="BP65" i="12" s="1"/>
  <c r="BP66" i="12" s="1"/>
  <c r="BP67" i="12" s="1"/>
  <c r="BP68" i="12" s="1"/>
  <c r="BP69" i="12" s="1"/>
  <c r="BP70" i="12" s="1"/>
  <c r="BP71" i="12" s="1"/>
  <c r="BP72" i="12" s="1"/>
  <c r="BP73" i="12" s="1"/>
  <c r="BP74" i="12" s="1"/>
  <c r="BP75" i="12" s="1"/>
  <c r="BP76" i="12" s="1"/>
  <c r="BP77" i="12" s="1"/>
  <c r="BP78" i="12" s="1"/>
  <c r="BP79" i="12" s="1"/>
  <c r="BP80" i="12" s="1"/>
  <c r="BP81" i="12" s="1"/>
  <c r="BP82" i="12" s="1"/>
  <c r="BP83" i="12" s="1"/>
  <c r="BP84" i="12" s="1"/>
  <c r="BP85" i="12" s="1"/>
  <c r="BP86" i="12" s="1"/>
  <c r="BP87" i="12" s="1"/>
  <c r="BP88" i="12" s="1"/>
  <c r="BP89" i="12" s="1"/>
  <c r="BP90" i="12" s="1"/>
  <c r="BP91" i="12" s="1"/>
  <c r="BP92" i="12" s="1"/>
  <c r="BP93" i="12" s="1"/>
  <c r="BP94" i="12" s="1"/>
  <c r="BP95" i="12" s="1"/>
  <c r="BP96" i="12" s="1"/>
  <c r="BP97" i="12" s="1"/>
  <c r="BP98" i="12" s="1"/>
  <c r="BP99" i="12" s="1"/>
  <c r="BP100" i="12" s="1"/>
  <c r="BP101" i="12" s="1"/>
  <c r="BP102" i="12" s="1"/>
  <c r="BP103" i="12" s="1"/>
  <c r="BP106" i="12" s="1"/>
  <c r="BP107" i="12" s="1"/>
  <c r="BP108" i="12" s="1"/>
  <c r="BP109" i="12" s="1"/>
  <c r="BP110" i="12" s="1"/>
  <c r="BP111" i="12" s="1"/>
  <c r="BP112" i="12" s="1"/>
  <c r="BP113" i="12" s="1"/>
  <c r="BP114" i="12" s="1"/>
  <c r="BP115" i="12" s="1"/>
  <c r="BP116" i="12" s="1"/>
  <c r="BP117" i="12" s="1"/>
  <c r="BP118" i="12" s="1"/>
  <c r="BP119" i="12" s="1"/>
  <c r="BP120" i="12" s="1"/>
  <c r="BP121" i="12" s="1"/>
  <c r="BP122" i="12" s="1"/>
  <c r="BP123" i="12" s="1"/>
  <c r="BP124" i="12" s="1"/>
  <c r="BP125" i="12" s="1"/>
  <c r="BP126" i="12" s="1"/>
  <c r="BP127" i="12" s="1"/>
  <c r="BP128" i="12" s="1"/>
  <c r="BP129" i="12" s="1"/>
  <c r="BP130" i="12" s="1"/>
  <c r="BP131" i="12" s="1"/>
  <c r="BP132" i="12" s="1"/>
  <c r="BP133" i="12" s="1"/>
  <c r="BP134" i="12" s="1"/>
  <c r="BP135" i="12" s="1"/>
  <c r="BO34" i="12"/>
  <c r="BO35" i="12" s="1"/>
  <c r="BO36" i="12" s="1"/>
  <c r="BO37" i="12" s="1"/>
  <c r="BO38" i="12" s="1"/>
  <c r="BO39" i="12" s="1"/>
  <c r="BO40" i="12" s="1"/>
  <c r="BO41" i="12" s="1"/>
  <c r="BO42" i="12" s="1"/>
  <c r="BO43" i="12" s="1"/>
  <c r="BO44" i="12" s="1"/>
  <c r="BO45" i="12" s="1"/>
  <c r="BO46" i="12" s="1"/>
  <c r="BO47" i="12" s="1"/>
  <c r="BO48" i="12" s="1"/>
  <c r="BO49" i="12" s="1"/>
  <c r="BO50" i="12" s="1"/>
  <c r="BO51" i="12" s="1"/>
  <c r="BO52" i="12" s="1"/>
  <c r="BO53" i="12" s="1"/>
  <c r="BO54" i="12" s="1"/>
  <c r="BO55" i="12" s="1"/>
  <c r="BO56" i="12" s="1"/>
  <c r="BO57" i="12" s="1"/>
  <c r="BO58" i="12" s="1"/>
  <c r="BO59" i="12" s="1"/>
  <c r="BO60" i="12" s="1"/>
  <c r="BO61" i="12" s="1"/>
  <c r="BO62" i="12" s="1"/>
  <c r="BO63" i="12" s="1"/>
  <c r="BO64" i="12" s="1"/>
  <c r="BO65" i="12" s="1"/>
  <c r="BO66" i="12" s="1"/>
  <c r="BO67" i="12" s="1"/>
  <c r="BO68" i="12" s="1"/>
  <c r="BO69" i="12" s="1"/>
  <c r="BO70" i="12" s="1"/>
  <c r="BO71" i="12" s="1"/>
  <c r="BO72" i="12" s="1"/>
  <c r="BO73" i="12" s="1"/>
  <c r="BO74" i="12" s="1"/>
  <c r="BO75" i="12" s="1"/>
  <c r="BO76" i="12" s="1"/>
  <c r="BO77" i="12" s="1"/>
  <c r="BO78" i="12" s="1"/>
  <c r="BO79" i="12" s="1"/>
  <c r="BO80" i="12" s="1"/>
  <c r="BO81" i="12" s="1"/>
  <c r="BO82" i="12" s="1"/>
  <c r="BO83" i="12" s="1"/>
  <c r="BO84" i="12" s="1"/>
  <c r="BO85" i="12" s="1"/>
  <c r="BO86" i="12" s="1"/>
  <c r="BO87" i="12" s="1"/>
  <c r="BO88" i="12" s="1"/>
  <c r="BO89" i="12" s="1"/>
  <c r="BO90" i="12" s="1"/>
  <c r="BO91" i="12" s="1"/>
  <c r="BO92" i="12" s="1"/>
  <c r="BO93" i="12" s="1"/>
  <c r="BO94" i="12" s="1"/>
  <c r="BO95" i="12" s="1"/>
  <c r="BO96" i="12" s="1"/>
  <c r="BO97" i="12" s="1"/>
  <c r="BO98" i="12" s="1"/>
  <c r="BO99" i="12" s="1"/>
  <c r="BO100" i="12" s="1"/>
  <c r="BO101" i="12" s="1"/>
  <c r="BO102" i="12" s="1"/>
  <c r="BO103" i="12" s="1"/>
  <c r="BO106" i="12" s="1"/>
  <c r="BO107" i="12" s="1"/>
  <c r="BO108" i="12" s="1"/>
  <c r="BO109" i="12" s="1"/>
  <c r="BO110" i="12" s="1"/>
  <c r="BO111" i="12" s="1"/>
  <c r="BO112" i="12" s="1"/>
  <c r="BO113" i="12" s="1"/>
  <c r="BO114" i="12" s="1"/>
  <c r="BO115" i="12" s="1"/>
  <c r="BO116" i="12" s="1"/>
  <c r="BO117" i="12" s="1"/>
  <c r="BO118" i="12" s="1"/>
  <c r="BO119" i="12" s="1"/>
  <c r="BO120" i="12" s="1"/>
  <c r="BO121" i="12" s="1"/>
  <c r="BO122" i="12" s="1"/>
  <c r="BO123" i="12" s="1"/>
  <c r="BO124" i="12" s="1"/>
  <c r="BO125" i="12" s="1"/>
  <c r="BO126" i="12" s="1"/>
  <c r="BO127" i="12" s="1"/>
  <c r="BO128" i="12" s="1"/>
  <c r="BO129" i="12" s="1"/>
  <c r="BO130" i="12" s="1"/>
  <c r="BO131" i="12" s="1"/>
  <c r="BO132" i="12" s="1"/>
  <c r="BO133" i="12" s="1"/>
  <c r="BO134" i="12" s="1"/>
  <c r="BO135" i="12" s="1"/>
  <c r="BP18" i="11"/>
  <c r="BP19" i="11" s="1"/>
  <c r="BP20" i="11" s="1"/>
  <c r="BP21" i="11" s="1"/>
  <c r="BP22" i="11" s="1"/>
  <c r="BP23" i="11" s="1"/>
  <c r="BP24" i="11" s="1"/>
  <c r="BP25" i="11" s="1"/>
  <c r="BP26" i="11" s="1"/>
  <c r="BP27" i="11" s="1"/>
  <c r="BP28" i="11" s="1"/>
  <c r="BP29" i="11" s="1"/>
  <c r="BP30" i="11" s="1"/>
  <c r="BP31" i="11" s="1"/>
  <c r="BP32" i="11" s="1"/>
  <c r="BP33" i="11" s="1"/>
  <c r="BP34" i="11" s="1"/>
  <c r="BP35" i="11" s="1"/>
  <c r="BP36" i="11" s="1"/>
  <c r="BP37" i="11" s="1"/>
  <c r="BP38" i="11" s="1"/>
  <c r="BP39" i="11" s="1"/>
  <c r="BP40" i="11" s="1"/>
  <c r="BP41" i="11" s="1"/>
  <c r="BP42" i="11" s="1"/>
  <c r="BP43" i="11" s="1"/>
  <c r="BP44" i="11" s="1"/>
  <c r="BP45" i="11" s="1"/>
  <c r="BP46" i="11" s="1"/>
  <c r="BP47" i="11" s="1"/>
  <c r="BP48" i="11" s="1"/>
  <c r="BP49" i="11" s="1"/>
  <c r="BP50" i="11" s="1"/>
  <c r="BP51" i="11" s="1"/>
  <c r="BP52" i="11" s="1"/>
  <c r="BP53" i="11" s="1"/>
  <c r="BP54" i="11" s="1"/>
  <c r="BP55" i="11" s="1"/>
  <c r="BP56" i="11" s="1"/>
  <c r="BP57" i="11" s="1"/>
  <c r="BP58" i="11" s="1"/>
  <c r="BP59" i="11" s="1"/>
  <c r="BP60" i="11" s="1"/>
  <c r="BP61" i="11" s="1"/>
  <c r="BP62" i="11" s="1"/>
  <c r="BP63" i="11" s="1"/>
  <c r="BP64" i="11" s="1"/>
  <c r="BP65" i="11" s="1"/>
  <c r="BP66" i="11" s="1"/>
  <c r="BP67" i="11" s="1"/>
  <c r="BP68" i="11" s="1"/>
  <c r="BP69" i="11" s="1"/>
  <c r="BP70" i="11" s="1"/>
  <c r="BP71" i="11" s="1"/>
  <c r="BP72" i="11" s="1"/>
  <c r="BP73" i="11" s="1"/>
  <c r="BP74" i="11" s="1"/>
  <c r="BP75" i="11" s="1"/>
  <c r="BP76" i="11" s="1"/>
  <c r="BP77" i="11" s="1"/>
  <c r="BP78" i="11" s="1"/>
  <c r="BP79" i="11" s="1"/>
  <c r="BP80" i="11" s="1"/>
  <c r="BP81" i="11" s="1"/>
  <c r="BP82" i="11" s="1"/>
  <c r="BP83" i="11" s="1"/>
  <c r="BP84" i="11" s="1"/>
  <c r="BP85" i="11" s="1"/>
  <c r="BP86" i="11" s="1"/>
  <c r="BP87" i="11" s="1"/>
  <c r="BP88" i="11" s="1"/>
  <c r="BP89" i="11" s="1"/>
  <c r="BP90" i="11" s="1"/>
  <c r="BP91" i="11" s="1"/>
  <c r="BP92" i="11" s="1"/>
  <c r="BP93" i="11" s="1"/>
  <c r="BP94" i="11" s="1"/>
  <c r="BP95" i="11" s="1"/>
  <c r="BP96" i="11" s="1"/>
  <c r="BP97" i="11" s="1"/>
  <c r="BP98" i="11" s="1"/>
  <c r="BP99" i="11" s="1"/>
  <c r="BP100" i="11" s="1"/>
  <c r="BP101" i="11" s="1"/>
  <c r="BP102" i="11" s="1"/>
  <c r="BP103" i="11" s="1"/>
  <c r="BP106" i="11" s="1"/>
  <c r="BP107" i="11" s="1"/>
  <c r="BP108" i="11" s="1"/>
  <c r="BP109" i="11" s="1"/>
  <c r="BP110" i="11" s="1"/>
  <c r="BP111" i="11" s="1"/>
  <c r="BP112" i="11" s="1"/>
  <c r="BP113" i="11" s="1"/>
  <c r="BP114" i="11" s="1"/>
  <c r="BP115" i="11" s="1"/>
  <c r="BP116" i="11" s="1"/>
  <c r="BP117" i="11" s="1"/>
  <c r="BP118" i="11" s="1"/>
  <c r="BP119" i="11" s="1"/>
  <c r="BP120" i="11" s="1"/>
  <c r="BP121" i="11" s="1"/>
  <c r="BP122" i="11" s="1"/>
  <c r="BP123" i="11" s="1"/>
  <c r="BP124" i="11" s="1"/>
  <c r="BP125" i="11" s="1"/>
  <c r="BP126" i="11" s="1"/>
  <c r="BP127" i="11" s="1"/>
  <c r="BP128" i="11" s="1"/>
  <c r="BP129" i="11" s="1"/>
  <c r="BP130" i="11" s="1"/>
  <c r="BP131" i="11" s="1"/>
  <c r="BP132" i="11" s="1"/>
  <c r="BP133" i="11" s="1"/>
  <c r="BP134" i="11" s="1"/>
  <c r="BP135" i="11" s="1"/>
  <c r="BQ17" i="11"/>
  <c r="BQ18" i="11" s="1"/>
  <c r="BQ19" i="11" s="1"/>
  <c r="BQ20" i="11" s="1"/>
  <c r="BQ21" i="11" s="1"/>
  <c r="BQ22" i="11" s="1"/>
  <c r="BQ23" i="11" s="1"/>
  <c r="BQ24" i="11" s="1"/>
  <c r="BQ25" i="11" s="1"/>
  <c r="BQ26" i="11" s="1"/>
  <c r="BQ27" i="11" s="1"/>
  <c r="BQ28" i="11" s="1"/>
  <c r="BQ29" i="11" s="1"/>
  <c r="BQ30" i="11" s="1"/>
  <c r="BQ31" i="11" s="1"/>
  <c r="BQ32" i="11" s="1"/>
  <c r="BQ33" i="11" s="1"/>
  <c r="BO34" i="11"/>
  <c r="BO35" i="11" s="1"/>
  <c r="BO36" i="11" s="1"/>
  <c r="BO37" i="11" s="1"/>
  <c r="BO38" i="11" s="1"/>
  <c r="BO39" i="11" s="1"/>
  <c r="BO40" i="11" s="1"/>
  <c r="BO41" i="11" s="1"/>
  <c r="BO42" i="11" s="1"/>
  <c r="BO43" i="11" s="1"/>
  <c r="BO44" i="11" s="1"/>
  <c r="BO45" i="11" s="1"/>
  <c r="BO46" i="11" s="1"/>
  <c r="BO47" i="11" s="1"/>
  <c r="BO48" i="11" s="1"/>
  <c r="BO49" i="11" s="1"/>
  <c r="BO50" i="11" s="1"/>
  <c r="BO51" i="11" s="1"/>
  <c r="BO52" i="11" s="1"/>
  <c r="BO53" i="11" s="1"/>
  <c r="BO54" i="11" s="1"/>
  <c r="BO55" i="11" s="1"/>
  <c r="BO56" i="11" s="1"/>
  <c r="BO57" i="11" s="1"/>
  <c r="BO58" i="11" s="1"/>
  <c r="BO59" i="11" s="1"/>
  <c r="BO60" i="11" s="1"/>
  <c r="BO61" i="11" s="1"/>
  <c r="BO62" i="11" s="1"/>
  <c r="BO63" i="11" s="1"/>
  <c r="BO64" i="11" s="1"/>
  <c r="BO65" i="11" s="1"/>
  <c r="BO66" i="11" s="1"/>
  <c r="BO67" i="11" s="1"/>
  <c r="BO68" i="11" s="1"/>
  <c r="BO69" i="11" s="1"/>
  <c r="BO70" i="11" s="1"/>
  <c r="BO71" i="11" s="1"/>
  <c r="BO72" i="11" s="1"/>
  <c r="BO73" i="11" s="1"/>
  <c r="BO74" i="11" s="1"/>
  <c r="BO75" i="11" s="1"/>
  <c r="BO76" i="11" s="1"/>
  <c r="BO77" i="11" s="1"/>
  <c r="BO78" i="11" s="1"/>
  <c r="BO79" i="11" s="1"/>
  <c r="BO80" i="11" s="1"/>
  <c r="BO81" i="11" s="1"/>
  <c r="BO82" i="11" s="1"/>
  <c r="BO83" i="11" s="1"/>
  <c r="BO84" i="11" s="1"/>
  <c r="BO85" i="11" s="1"/>
  <c r="BO86" i="11" s="1"/>
  <c r="BO87" i="11" s="1"/>
  <c r="BO88" i="11" s="1"/>
  <c r="BO89" i="11" s="1"/>
  <c r="BO90" i="11" s="1"/>
  <c r="BO91" i="11" s="1"/>
  <c r="BO92" i="11" s="1"/>
  <c r="BO93" i="11" s="1"/>
  <c r="BO94" i="11" s="1"/>
  <c r="BO95" i="11" s="1"/>
  <c r="BO96" i="11" s="1"/>
  <c r="BO97" i="11" s="1"/>
  <c r="BO98" i="11" s="1"/>
  <c r="BO99" i="11" s="1"/>
  <c r="BO100" i="11" s="1"/>
  <c r="BO101" i="11" s="1"/>
  <c r="BO102" i="11" s="1"/>
  <c r="BO103" i="11" s="1"/>
  <c r="BO106" i="11" s="1"/>
  <c r="BO107" i="11" s="1"/>
  <c r="BO108" i="11" s="1"/>
  <c r="BO109" i="11" s="1"/>
  <c r="BO110" i="11" s="1"/>
  <c r="BO111" i="11" s="1"/>
  <c r="BO112" i="11" s="1"/>
  <c r="BO113" i="11" s="1"/>
  <c r="BO114" i="11" s="1"/>
  <c r="BO115" i="11" s="1"/>
  <c r="BO116" i="11" s="1"/>
  <c r="BO117" i="11" s="1"/>
  <c r="BO118" i="11" s="1"/>
  <c r="BO119" i="11" s="1"/>
  <c r="BO120" i="11" s="1"/>
  <c r="BO121" i="11" s="1"/>
  <c r="BO122" i="11" s="1"/>
  <c r="BO123" i="11" s="1"/>
  <c r="BO124" i="11" s="1"/>
  <c r="BO125" i="11" s="1"/>
  <c r="BO126" i="11" s="1"/>
  <c r="BO127" i="11" s="1"/>
  <c r="BO128" i="11" s="1"/>
  <c r="BO129" i="11" s="1"/>
  <c r="BO130" i="11" s="1"/>
  <c r="BO131" i="11" s="1"/>
  <c r="BO132" i="11" s="1"/>
  <c r="BO133" i="11" s="1"/>
  <c r="BO134" i="11" s="1"/>
  <c r="BO135" i="11" s="1"/>
  <c r="H40" i="10"/>
  <c r="BO17" i="10"/>
  <c r="BN18" i="10"/>
  <c r="BN19" i="10" s="1"/>
  <c r="BN20" i="10" s="1"/>
  <c r="BN21" i="10" s="1"/>
  <c r="BN22" i="10" s="1"/>
  <c r="BN23" i="10" s="1"/>
  <c r="BN24" i="10" s="1"/>
  <c r="BN25" i="10" s="1"/>
  <c r="BN26" i="10" s="1"/>
  <c r="BN27" i="10" s="1"/>
  <c r="BN28" i="10" s="1"/>
  <c r="BN29" i="10" s="1"/>
  <c r="BN30" i="10" s="1"/>
  <c r="BN31" i="10" s="1"/>
  <c r="BN32" i="10" s="1"/>
  <c r="BN33" i="10" s="1"/>
  <c r="BN18" i="9"/>
  <c r="BN19" i="9" s="1"/>
  <c r="BN20" i="9" s="1"/>
  <c r="BN21" i="9" s="1"/>
  <c r="BN22" i="9" s="1"/>
  <c r="BN23" i="9" s="1"/>
  <c r="BN24" i="9" s="1"/>
  <c r="BN25" i="9" s="1"/>
  <c r="BN26" i="9" s="1"/>
  <c r="BN27" i="9" s="1"/>
  <c r="BN28" i="9" s="1"/>
  <c r="BN29" i="9" s="1"/>
  <c r="BN30" i="9" s="1"/>
  <c r="BN31" i="9" s="1"/>
  <c r="BN32" i="9" s="1"/>
  <c r="BN33" i="9" s="1"/>
  <c r="BO17" i="9"/>
  <c r="H40" i="9"/>
  <c r="BQ84" i="1"/>
  <c r="BQ85" i="1" s="1"/>
  <c r="BQ86" i="1" s="1"/>
  <c r="BQ87" i="1" s="1"/>
  <c r="BQ88" i="1" s="1"/>
  <c r="BQ89" i="1" s="1"/>
  <c r="BQ90" i="1" s="1"/>
  <c r="CU47" i="1" l="1"/>
  <c r="CU52" i="1"/>
  <c r="CU50" i="1"/>
  <c r="CV44" i="1"/>
  <c r="CU41" i="1"/>
  <c r="CU43" i="1"/>
  <c r="CU40" i="1"/>
  <c r="CT38" i="1"/>
  <c r="CU37" i="1"/>
  <c r="CU42" i="1"/>
  <c r="CT49" i="1"/>
  <c r="CT50" i="1"/>
  <c r="CV49" i="1"/>
  <c r="CV47" i="1"/>
  <c r="CT42" i="1"/>
  <c r="CV38" i="1"/>
  <c r="CV40" i="1"/>
  <c r="CV37" i="1"/>
  <c r="CT56" i="1"/>
  <c r="CT37" i="1"/>
  <c r="CV54" i="1"/>
  <c r="CU46" i="1"/>
  <c r="CT55" i="1"/>
  <c r="CT40" i="1"/>
  <c r="CT47" i="1"/>
  <c r="CT45" i="1"/>
  <c r="CU39" i="1"/>
  <c r="CV51" i="1"/>
  <c r="CU56" i="1"/>
  <c r="CU54" i="1"/>
  <c r="CU53" i="1"/>
  <c r="CU44" i="1"/>
  <c r="CV53" i="1"/>
  <c r="CV50" i="1"/>
  <c r="CT44" i="1"/>
  <c r="CV41" i="1"/>
  <c r="CV39" i="1"/>
  <c r="CT52" i="1"/>
  <c r="CV43" i="1"/>
  <c r="CT51" i="1"/>
  <c r="CU38" i="1"/>
  <c r="CT48" i="1"/>
  <c r="CV55" i="1"/>
  <c r="CT54" i="1"/>
  <c r="CU51" i="1"/>
  <c r="CT53" i="1"/>
  <c r="CT43" i="1"/>
  <c r="CT39" i="1"/>
  <c r="CU55" i="1"/>
  <c r="CU49" i="1"/>
  <c r="CT41" i="1"/>
  <c r="CU48" i="1"/>
  <c r="CV56" i="1"/>
  <c r="CU45" i="1"/>
  <c r="CV52" i="1"/>
  <c r="CV46" i="1"/>
  <c r="CV45" i="1"/>
  <c r="CV42" i="1"/>
  <c r="CV48" i="1"/>
  <c r="CT46" i="1"/>
  <c r="BQ34" i="12"/>
  <c r="BQ35" i="12" s="1"/>
  <c r="BQ36" i="12" s="1"/>
  <c r="BQ37" i="12" s="1"/>
  <c r="BQ38" i="12" s="1"/>
  <c r="BQ39" i="12" s="1"/>
  <c r="BQ40" i="12" s="1"/>
  <c r="BQ41" i="12" s="1"/>
  <c r="BQ42" i="12" s="1"/>
  <c r="BQ43" i="12" s="1"/>
  <c r="BQ44" i="12" s="1"/>
  <c r="BQ45" i="12" s="1"/>
  <c r="BQ46" i="12" s="1"/>
  <c r="BQ47" i="12" s="1"/>
  <c r="BQ48" i="12" s="1"/>
  <c r="BQ49" i="12" s="1"/>
  <c r="BQ50" i="12" s="1"/>
  <c r="BQ51" i="12" s="1"/>
  <c r="BQ52" i="12" s="1"/>
  <c r="BQ53" i="12" s="1"/>
  <c r="BQ54" i="12" s="1"/>
  <c r="BQ55" i="12" s="1"/>
  <c r="BQ56" i="12" s="1"/>
  <c r="BQ57" i="12" s="1"/>
  <c r="BQ58" i="12" s="1"/>
  <c r="BQ59" i="12" s="1"/>
  <c r="BQ60" i="12" s="1"/>
  <c r="BQ61" i="12" s="1"/>
  <c r="BQ62" i="12" s="1"/>
  <c r="BQ63" i="12" s="1"/>
  <c r="BQ64" i="12" s="1"/>
  <c r="BQ65" i="12" s="1"/>
  <c r="BQ66" i="12" s="1"/>
  <c r="BQ67" i="12" s="1"/>
  <c r="BQ68" i="12" s="1"/>
  <c r="BQ69" i="12" s="1"/>
  <c r="BQ70" i="12" s="1"/>
  <c r="BQ71" i="12" s="1"/>
  <c r="BQ72" i="12" s="1"/>
  <c r="BQ73" i="12" s="1"/>
  <c r="BQ74" i="12" s="1"/>
  <c r="BQ75" i="12" s="1"/>
  <c r="BQ76" i="12" s="1"/>
  <c r="BQ77" i="12" s="1"/>
  <c r="BQ78" i="12" s="1"/>
  <c r="BQ79" i="12" s="1"/>
  <c r="BQ80" i="12" s="1"/>
  <c r="BQ81" i="12" s="1"/>
  <c r="BQ82" i="12" s="1"/>
  <c r="BQ83" i="12" s="1"/>
  <c r="BQ84" i="12" s="1"/>
  <c r="BQ85" i="12" s="1"/>
  <c r="BQ86" i="12" s="1"/>
  <c r="BQ87" i="12" s="1"/>
  <c r="BQ88" i="12" s="1"/>
  <c r="BQ89" i="12" s="1"/>
  <c r="BQ90" i="12" s="1"/>
  <c r="BQ91" i="12" s="1"/>
  <c r="BQ92" i="12" s="1"/>
  <c r="BQ93" i="12" s="1"/>
  <c r="BQ94" i="12" s="1"/>
  <c r="BQ95" i="12" s="1"/>
  <c r="BQ96" i="12" s="1"/>
  <c r="BQ97" i="12" s="1"/>
  <c r="BQ98" i="12" s="1"/>
  <c r="BQ99" i="12" s="1"/>
  <c r="BQ100" i="12" s="1"/>
  <c r="BQ101" i="12" s="1"/>
  <c r="BQ102" i="12" s="1"/>
  <c r="BQ103" i="12" s="1"/>
  <c r="BQ106" i="12" s="1"/>
  <c r="BQ107" i="12" s="1"/>
  <c r="BQ108" i="12" s="1"/>
  <c r="BQ109" i="12" s="1"/>
  <c r="BQ110" i="12" s="1"/>
  <c r="BQ111" i="12" s="1"/>
  <c r="BQ112" i="12" s="1"/>
  <c r="BQ113" i="12" s="1"/>
  <c r="BQ114" i="12" s="1"/>
  <c r="BQ115" i="12" s="1"/>
  <c r="BQ116" i="12" s="1"/>
  <c r="BQ117" i="12" s="1"/>
  <c r="BQ118" i="12" s="1"/>
  <c r="BQ119" i="12" s="1"/>
  <c r="BQ120" i="12" s="1"/>
  <c r="BQ121" i="12" s="1"/>
  <c r="BQ122" i="12" s="1"/>
  <c r="BQ123" i="12" s="1"/>
  <c r="BQ124" i="12" s="1"/>
  <c r="BQ125" i="12" s="1"/>
  <c r="BQ126" i="12" s="1"/>
  <c r="BQ127" i="12" s="1"/>
  <c r="BQ128" i="12" s="1"/>
  <c r="BQ129" i="12" s="1"/>
  <c r="BQ130" i="12" s="1"/>
  <c r="BQ131" i="12" s="1"/>
  <c r="BQ132" i="12" s="1"/>
  <c r="BQ133" i="12" s="1"/>
  <c r="BQ134" i="12" s="1"/>
  <c r="BQ135" i="12" s="1"/>
  <c r="BQ34" i="11"/>
  <c r="BQ35" i="11" s="1"/>
  <c r="BQ36" i="11" s="1"/>
  <c r="BQ37" i="11" s="1"/>
  <c r="BQ38" i="11" s="1"/>
  <c r="BQ39" i="11" s="1"/>
  <c r="BQ40" i="11" s="1"/>
  <c r="BQ41" i="11" s="1"/>
  <c r="BQ42" i="11" s="1"/>
  <c r="BQ43" i="11" s="1"/>
  <c r="BQ44" i="11" s="1"/>
  <c r="BQ45" i="11" s="1"/>
  <c r="BQ46" i="11" s="1"/>
  <c r="BQ47" i="11" s="1"/>
  <c r="BQ48" i="11" s="1"/>
  <c r="BQ49" i="11" s="1"/>
  <c r="BQ50" i="11" s="1"/>
  <c r="BQ51" i="11" s="1"/>
  <c r="BQ52" i="11" s="1"/>
  <c r="BQ53" i="11" s="1"/>
  <c r="BQ54" i="11" s="1"/>
  <c r="BQ55" i="11" s="1"/>
  <c r="BQ56" i="11" s="1"/>
  <c r="BQ57" i="11" s="1"/>
  <c r="BQ58" i="11" s="1"/>
  <c r="BQ59" i="11" s="1"/>
  <c r="BQ60" i="11" s="1"/>
  <c r="BQ61" i="11" s="1"/>
  <c r="BQ62" i="11" s="1"/>
  <c r="BQ63" i="11" s="1"/>
  <c r="BQ64" i="11" s="1"/>
  <c r="BQ65" i="11" s="1"/>
  <c r="BQ66" i="11" s="1"/>
  <c r="BQ67" i="11" s="1"/>
  <c r="BQ68" i="11" s="1"/>
  <c r="BQ69" i="11" s="1"/>
  <c r="BQ70" i="11" s="1"/>
  <c r="BQ71" i="11" s="1"/>
  <c r="BQ72" i="11" s="1"/>
  <c r="BQ73" i="11" s="1"/>
  <c r="BQ74" i="11" s="1"/>
  <c r="BQ75" i="11" s="1"/>
  <c r="BQ76" i="11" s="1"/>
  <c r="BQ77" i="11" s="1"/>
  <c r="BQ78" i="11" s="1"/>
  <c r="BQ79" i="11" s="1"/>
  <c r="BQ80" i="11" s="1"/>
  <c r="BQ81" i="11" s="1"/>
  <c r="BQ82" i="11" s="1"/>
  <c r="BQ83" i="11" s="1"/>
  <c r="BQ84" i="11" s="1"/>
  <c r="BQ85" i="11" s="1"/>
  <c r="BQ86" i="11" s="1"/>
  <c r="BQ87" i="11" s="1"/>
  <c r="BQ88" i="11" s="1"/>
  <c r="BQ89" i="11" s="1"/>
  <c r="BQ90" i="11" s="1"/>
  <c r="BQ91" i="11" s="1"/>
  <c r="BQ92" i="11" s="1"/>
  <c r="BQ93" i="11" s="1"/>
  <c r="BQ94" i="11" s="1"/>
  <c r="BQ95" i="11" s="1"/>
  <c r="BQ96" i="11" s="1"/>
  <c r="BQ97" i="11" s="1"/>
  <c r="BQ98" i="11" s="1"/>
  <c r="BQ99" i="11" s="1"/>
  <c r="BQ100" i="11" s="1"/>
  <c r="BQ101" i="11" s="1"/>
  <c r="BQ102" i="11" s="1"/>
  <c r="BQ103" i="11" s="1"/>
  <c r="BQ106" i="11" s="1"/>
  <c r="BQ107" i="11" s="1"/>
  <c r="BQ108" i="11" s="1"/>
  <c r="BQ109" i="11" s="1"/>
  <c r="BQ110" i="11" s="1"/>
  <c r="BQ111" i="11" s="1"/>
  <c r="BQ112" i="11" s="1"/>
  <c r="BQ113" i="11" s="1"/>
  <c r="BQ114" i="11" s="1"/>
  <c r="BQ115" i="11" s="1"/>
  <c r="BQ116" i="11" s="1"/>
  <c r="BQ117" i="11" s="1"/>
  <c r="BQ118" i="11" s="1"/>
  <c r="BQ119" i="11" s="1"/>
  <c r="BQ120" i="11" s="1"/>
  <c r="BQ121" i="11" s="1"/>
  <c r="BQ122" i="11" s="1"/>
  <c r="BQ123" i="11" s="1"/>
  <c r="BQ124" i="11" s="1"/>
  <c r="BQ125" i="11" s="1"/>
  <c r="BQ126" i="11" s="1"/>
  <c r="BQ127" i="11" s="1"/>
  <c r="BQ128" i="11" s="1"/>
  <c r="BQ129" i="11" s="1"/>
  <c r="BQ130" i="11" s="1"/>
  <c r="BQ131" i="11" s="1"/>
  <c r="BQ132" i="11" s="1"/>
  <c r="BQ133" i="11" s="1"/>
  <c r="BQ134" i="11" s="1"/>
  <c r="BQ135" i="11" s="1"/>
  <c r="BN34" i="10"/>
  <c r="BN35" i="10" s="1"/>
  <c r="BN36" i="10" s="1"/>
  <c r="BN37" i="10" s="1"/>
  <c r="BN38" i="10" s="1"/>
  <c r="BN39" i="10" s="1"/>
  <c r="BN40" i="10" s="1"/>
  <c r="BN41" i="10" s="1"/>
  <c r="BN42" i="10" s="1"/>
  <c r="BN43" i="10" s="1"/>
  <c r="BN44" i="10" s="1"/>
  <c r="BN45" i="10" s="1"/>
  <c r="BN46" i="10" s="1"/>
  <c r="BN47" i="10" s="1"/>
  <c r="BN48" i="10" s="1"/>
  <c r="BN49" i="10" s="1"/>
  <c r="BN50" i="10" s="1"/>
  <c r="BN51" i="10" s="1"/>
  <c r="BN52" i="10" s="1"/>
  <c r="BN53" i="10" s="1"/>
  <c r="BN54" i="10" s="1"/>
  <c r="BN55" i="10" s="1"/>
  <c r="BN56" i="10" s="1"/>
  <c r="BN57" i="10" s="1"/>
  <c r="BN58" i="10" s="1"/>
  <c r="BN59" i="10" s="1"/>
  <c r="BN60" i="10" s="1"/>
  <c r="BN61" i="10" s="1"/>
  <c r="BN62" i="10" s="1"/>
  <c r="BN63" i="10" s="1"/>
  <c r="BN64" i="10" s="1"/>
  <c r="BN65" i="10" s="1"/>
  <c r="BN66" i="10" s="1"/>
  <c r="BN67" i="10" s="1"/>
  <c r="BN68" i="10" s="1"/>
  <c r="BN69" i="10" s="1"/>
  <c r="BN70" i="10" s="1"/>
  <c r="BN71" i="10" s="1"/>
  <c r="BN72" i="10" s="1"/>
  <c r="BN73" i="10" s="1"/>
  <c r="BN74" i="10" s="1"/>
  <c r="BN75" i="10" s="1"/>
  <c r="BN76" i="10" s="1"/>
  <c r="BN77" i="10" s="1"/>
  <c r="BN78" i="10" s="1"/>
  <c r="BN79" i="10" s="1"/>
  <c r="BN80" i="10" s="1"/>
  <c r="BN81" i="10" s="1"/>
  <c r="BN82" i="10" s="1"/>
  <c r="BN83" i="10" s="1"/>
  <c r="BN84" i="10" s="1"/>
  <c r="BN85" i="10" s="1"/>
  <c r="BN86" i="10" s="1"/>
  <c r="BN87" i="10" s="1"/>
  <c r="BN88" i="10" s="1"/>
  <c r="BN89" i="10" s="1"/>
  <c r="BN90" i="10" s="1"/>
  <c r="BN91" i="10" s="1"/>
  <c r="BN92" i="10" s="1"/>
  <c r="BN93" i="10" s="1"/>
  <c r="BN94" i="10" s="1"/>
  <c r="BN95" i="10" s="1"/>
  <c r="BN96" i="10" s="1"/>
  <c r="BN97" i="10" s="1"/>
  <c r="BN98" i="10" s="1"/>
  <c r="BN99" i="10" s="1"/>
  <c r="BN100" i="10" s="1"/>
  <c r="BN101" i="10" s="1"/>
  <c r="BN102" i="10" s="1"/>
  <c r="BN103" i="10" s="1"/>
  <c r="BN106" i="10" s="1"/>
  <c r="BN107" i="10" s="1"/>
  <c r="BN108" i="10" s="1"/>
  <c r="BN109" i="10" s="1"/>
  <c r="BN110" i="10" s="1"/>
  <c r="BN111" i="10" s="1"/>
  <c r="BN112" i="10" s="1"/>
  <c r="BN113" i="10" s="1"/>
  <c r="BN114" i="10" s="1"/>
  <c r="BN115" i="10" s="1"/>
  <c r="BN116" i="10" s="1"/>
  <c r="BN117" i="10" s="1"/>
  <c r="BN118" i="10" s="1"/>
  <c r="BN119" i="10" s="1"/>
  <c r="BN120" i="10" s="1"/>
  <c r="BN121" i="10" s="1"/>
  <c r="BN122" i="10" s="1"/>
  <c r="BN123" i="10" s="1"/>
  <c r="BN124" i="10" s="1"/>
  <c r="BN125" i="10" s="1"/>
  <c r="BN126" i="10" s="1"/>
  <c r="BN127" i="10" s="1"/>
  <c r="BN128" i="10" s="1"/>
  <c r="BN129" i="10" s="1"/>
  <c r="BN130" i="10" s="1"/>
  <c r="BN131" i="10" s="1"/>
  <c r="BN132" i="10" s="1"/>
  <c r="BN133" i="10" s="1"/>
  <c r="BN134" i="10" s="1"/>
  <c r="BN135" i="10" s="1"/>
  <c r="BP17" i="10"/>
  <c r="BO18" i="10"/>
  <c r="BO19" i="10" s="1"/>
  <c r="BO20" i="10" s="1"/>
  <c r="BO21" i="10" s="1"/>
  <c r="BO22" i="10" s="1"/>
  <c r="BO23" i="10" s="1"/>
  <c r="BO24" i="10" s="1"/>
  <c r="BO25" i="10" s="1"/>
  <c r="BO26" i="10" s="1"/>
  <c r="BO27" i="10" s="1"/>
  <c r="BO28" i="10" s="1"/>
  <c r="BO29" i="10" s="1"/>
  <c r="BO30" i="10" s="1"/>
  <c r="BO31" i="10" s="1"/>
  <c r="BO32" i="10" s="1"/>
  <c r="BO33" i="10" s="1"/>
  <c r="BO18" i="9"/>
  <c r="BO19" i="9" s="1"/>
  <c r="BO20" i="9" s="1"/>
  <c r="BO21" i="9" s="1"/>
  <c r="BO22" i="9" s="1"/>
  <c r="BO23" i="9" s="1"/>
  <c r="BO24" i="9" s="1"/>
  <c r="BO25" i="9" s="1"/>
  <c r="BO26" i="9" s="1"/>
  <c r="BO27" i="9" s="1"/>
  <c r="BO28" i="9" s="1"/>
  <c r="BO29" i="9" s="1"/>
  <c r="BO30" i="9" s="1"/>
  <c r="BO31" i="9" s="1"/>
  <c r="BO32" i="9" s="1"/>
  <c r="BO33" i="9" s="1"/>
  <c r="BP17" i="9"/>
  <c r="BN34" i="9"/>
  <c r="BN35" i="9" s="1"/>
  <c r="BN36" i="9" s="1"/>
  <c r="BN37" i="9" s="1"/>
  <c r="BN38" i="9" s="1"/>
  <c r="BN39" i="9" s="1"/>
  <c r="BN40" i="9" s="1"/>
  <c r="BN41" i="9" s="1"/>
  <c r="BN42" i="9" s="1"/>
  <c r="BN43" i="9" s="1"/>
  <c r="BN44" i="9" s="1"/>
  <c r="BN45" i="9" s="1"/>
  <c r="BN46" i="9" s="1"/>
  <c r="BN47" i="9" s="1"/>
  <c r="BN48" i="9" s="1"/>
  <c r="BN49" i="9" s="1"/>
  <c r="BN50" i="9" s="1"/>
  <c r="BN51" i="9" s="1"/>
  <c r="BN52" i="9" s="1"/>
  <c r="BN53" i="9" s="1"/>
  <c r="BN54" i="9" s="1"/>
  <c r="BN55" i="9" s="1"/>
  <c r="BN56" i="9" s="1"/>
  <c r="BN57" i="9" s="1"/>
  <c r="BN58" i="9" s="1"/>
  <c r="BN59" i="9" s="1"/>
  <c r="BN60" i="9" s="1"/>
  <c r="BN61" i="9" s="1"/>
  <c r="BN62" i="9" s="1"/>
  <c r="BN63" i="9" s="1"/>
  <c r="BN64" i="9" s="1"/>
  <c r="BN65" i="9" s="1"/>
  <c r="BN66" i="9" s="1"/>
  <c r="BN67" i="9" s="1"/>
  <c r="BN68" i="9" s="1"/>
  <c r="BN69" i="9" s="1"/>
  <c r="BN70" i="9" s="1"/>
  <c r="BN71" i="9" s="1"/>
  <c r="BN72" i="9" s="1"/>
  <c r="BN73" i="9" s="1"/>
  <c r="BN74" i="9" s="1"/>
  <c r="BN75" i="9" s="1"/>
  <c r="BN76" i="9" s="1"/>
  <c r="BN77" i="9" s="1"/>
  <c r="BN78" i="9" s="1"/>
  <c r="BN79" i="9" s="1"/>
  <c r="BN80" i="9" s="1"/>
  <c r="BN81" i="9" s="1"/>
  <c r="BN82" i="9" s="1"/>
  <c r="BN83" i="9" s="1"/>
  <c r="BN84" i="9" s="1"/>
  <c r="BN85" i="9" s="1"/>
  <c r="BN86" i="9" s="1"/>
  <c r="BN87" i="9" s="1"/>
  <c r="BN88" i="9" s="1"/>
  <c r="BN89" i="9" s="1"/>
  <c r="BN90" i="9" s="1"/>
  <c r="BN91" i="9" s="1"/>
  <c r="BN92" i="9" s="1"/>
  <c r="BN93" i="9" s="1"/>
  <c r="BN94" i="9" s="1"/>
  <c r="BN95" i="9" s="1"/>
  <c r="BN96" i="9" s="1"/>
  <c r="BN97" i="9" s="1"/>
  <c r="BN98" i="9" s="1"/>
  <c r="BN99" i="9" s="1"/>
  <c r="BN100" i="9" s="1"/>
  <c r="BN101" i="9" s="1"/>
  <c r="BN102" i="9" s="1"/>
  <c r="BN103" i="9" s="1"/>
  <c r="BN106" i="9" s="1"/>
  <c r="BN107" i="9" s="1"/>
  <c r="BN108" i="9" s="1"/>
  <c r="BN109" i="9" s="1"/>
  <c r="BN110" i="9" s="1"/>
  <c r="BN111" i="9" s="1"/>
  <c r="BN112" i="9" s="1"/>
  <c r="BN113" i="9" s="1"/>
  <c r="BN114" i="9" s="1"/>
  <c r="BN115" i="9" s="1"/>
  <c r="BN116" i="9" s="1"/>
  <c r="BN117" i="9" s="1"/>
  <c r="BN118" i="9" s="1"/>
  <c r="BN119" i="9" s="1"/>
  <c r="BN120" i="9" s="1"/>
  <c r="BN121" i="9" s="1"/>
  <c r="BN122" i="9" s="1"/>
  <c r="BN123" i="9" s="1"/>
  <c r="BN124" i="9" s="1"/>
  <c r="BN125" i="9" s="1"/>
  <c r="BN126" i="9" s="1"/>
  <c r="BN127" i="9" s="1"/>
  <c r="BN128" i="9" s="1"/>
  <c r="BN129" i="9" s="1"/>
  <c r="BN130" i="9" s="1"/>
  <c r="BN131" i="9" s="1"/>
  <c r="BN132" i="9" s="1"/>
  <c r="BN133" i="9" s="1"/>
  <c r="BN134" i="9" s="1"/>
  <c r="BN135" i="9" s="1"/>
  <c r="BQ91" i="1"/>
  <c r="BQ92" i="1" s="1"/>
  <c r="BQ93" i="1" s="1"/>
  <c r="BQ94" i="1" s="1"/>
  <c r="BQ95" i="1" s="1"/>
  <c r="BQ96" i="1" s="1"/>
  <c r="BQ97" i="1" s="1"/>
  <c r="BQ98" i="1" s="1"/>
  <c r="BQ99" i="1" s="1"/>
  <c r="BQ100" i="1" s="1"/>
  <c r="BQ101" i="1" s="1"/>
  <c r="BQ102" i="1" s="1"/>
  <c r="BQ103" i="1" s="1"/>
  <c r="BQ106" i="1" s="1"/>
  <c r="BQ107" i="1" s="1"/>
  <c r="BQ108" i="1" s="1"/>
  <c r="BQ109" i="1" s="1"/>
  <c r="BQ110" i="1" s="1"/>
  <c r="BQ111" i="1" s="1"/>
  <c r="BQ112" i="1" s="1"/>
  <c r="BQ113" i="1" s="1"/>
  <c r="BQ114" i="1" s="1"/>
  <c r="BQ115" i="1" s="1"/>
  <c r="BQ116" i="1" s="1"/>
  <c r="BQ117" i="1" s="1"/>
  <c r="BQ118" i="1" s="1"/>
  <c r="BQ119" i="1" s="1"/>
  <c r="BQ120" i="1" s="1"/>
  <c r="BQ121" i="1" s="1"/>
  <c r="BQ122" i="1" s="1"/>
  <c r="BQ123" i="1" s="1"/>
  <c r="BQ124" i="1" s="1"/>
  <c r="BQ125" i="1" s="1"/>
  <c r="BQ126" i="1" s="1"/>
  <c r="BQ127" i="1" s="1"/>
  <c r="BQ128" i="1" s="1"/>
  <c r="BQ129" i="1" s="1"/>
  <c r="BQ130" i="1" s="1"/>
  <c r="BQ131" i="1" s="1"/>
  <c r="BQ132" i="1" s="1"/>
  <c r="BQ133" i="1" s="1"/>
  <c r="BQ134" i="1" s="1"/>
  <c r="BQ135" i="1" s="1"/>
  <c r="BO34" i="10" l="1"/>
  <c r="BO35" i="10" s="1"/>
  <c r="BO36" i="10" s="1"/>
  <c r="BO37" i="10" s="1"/>
  <c r="BO38" i="10" s="1"/>
  <c r="BO39" i="10" s="1"/>
  <c r="BO40" i="10" s="1"/>
  <c r="BO41" i="10" s="1"/>
  <c r="BO42" i="10" s="1"/>
  <c r="BO43" i="10" s="1"/>
  <c r="BO44" i="10" s="1"/>
  <c r="BO45" i="10" s="1"/>
  <c r="BO46" i="10" s="1"/>
  <c r="BO47" i="10" s="1"/>
  <c r="BO48" i="10" s="1"/>
  <c r="BO49" i="10" s="1"/>
  <c r="BO50" i="10" s="1"/>
  <c r="BO51" i="10" s="1"/>
  <c r="BO52" i="10" s="1"/>
  <c r="BO53" i="10" s="1"/>
  <c r="BO54" i="10" s="1"/>
  <c r="BO55" i="10" s="1"/>
  <c r="BO56" i="10" s="1"/>
  <c r="BO57" i="10" s="1"/>
  <c r="BO58" i="10" s="1"/>
  <c r="BO59" i="10" s="1"/>
  <c r="BO60" i="10" s="1"/>
  <c r="BO61" i="10" s="1"/>
  <c r="BO62" i="10" s="1"/>
  <c r="BO63" i="10" s="1"/>
  <c r="BO64" i="10" s="1"/>
  <c r="BO65" i="10" s="1"/>
  <c r="BO66" i="10" s="1"/>
  <c r="BO67" i="10" s="1"/>
  <c r="BO68" i="10" s="1"/>
  <c r="BO69" i="10" s="1"/>
  <c r="BO70" i="10" s="1"/>
  <c r="BO71" i="10" s="1"/>
  <c r="BO72" i="10" s="1"/>
  <c r="BO73" i="10" s="1"/>
  <c r="BO74" i="10" s="1"/>
  <c r="BO75" i="10" s="1"/>
  <c r="BO76" i="10" s="1"/>
  <c r="BO77" i="10" s="1"/>
  <c r="BO78" i="10" s="1"/>
  <c r="BO79" i="10" s="1"/>
  <c r="BO80" i="10" s="1"/>
  <c r="BO81" i="10" s="1"/>
  <c r="BO82" i="10" s="1"/>
  <c r="BO83" i="10" s="1"/>
  <c r="BO84" i="10" s="1"/>
  <c r="BO85" i="10" s="1"/>
  <c r="BO86" i="10" s="1"/>
  <c r="BO87" i="10" s="1"/>
  <c r="BO88" i="10" s="1"/>
  <c r="BO89" i="10" s="1"/>
  <c r="BO90" i="10" s="1"/>
  <c r="BO91" i="10" s="1"/>
  <c r="BO92" i="10" s="1"/>
  <c r="BO93" i="10" s="1"/>
  <c r="BO94" i="10" s="1"/>
  <c r="BO95" i="10" s="1"/>
  <c r="BO96" i="10" s="1"/>
  <c r="BO97" i="10" s="1"/>
  <c r="BO98" i="10" s="1"/>
  <c r="BO99" i="10" s="1"/>
  <c r="BO100" i="10" s="1"/>
  <c r="BO101" i="10" s="1"/>
  <c r="BO102" i="10" s="1"/>
  <c r="BO103" i="10" s="1"/>
  <c r="BO106" i="10" s="1"/>
  <c r="BO107" i="10" s="1"/>
  <c r="BO108" i="10" s="1"/>
  <c r="BO109" i="10" s="1"/>
  <c r="BO110" i="10" s="1"/>
  <c r="BO111" i="10" s="1"/>
  <c r="BO112" i="10" s="1"/>
  <c r="BO113" i="10" s="1"/>
  <c r="BO114" i="10" s="1"/>
  <c r="BO115" i="10" s="1"/>
  <c r="BO116" i="10" s="1"/>
  <c r="BO117" i="10" s="1"/>
  <c r="BO118" i="10" s="1"/>
  <c r="BO119" i="10" s="1"/>
  <c r="BO120" i="10" s="1"/>
  <c r="BO121" i="10" s="1"/>
  <c r="BO122" i="10" s="1"/>
  <c r="BO123" i="10" s="1"/>
  <c r="BO124" i="10" s="1"/>
  <c r="BO125" i="10" s="1"/>
  <c r="BO126" i="10" s="1"/>
  <c r="BO127" i="10" s="1"/>
  <c r="BO128" i="10" s="1"/>
  <c r="BO129" i="10" s="1"/>
  <c r="BO130" i="10" s="1"/>
  <c r="BO131" i="10" s="1"/>
  <c r="BO132" i="10" s="1"/>
  <c r="BO133" i="10" s="1"/>
  <c r="BO134" i="10" s="1"/>
  <c r="BO135" i="10" s="1"/>
  <c r="BQ17" i="10"/>
  <c r="BQ18" i="10" s="1"/>
  <c r="BQ19" i="10" s="1"/>
  <c r="BQ20" i="10" s="1"/>
  <c r="BQ21" i="10" s="1"/>
  <c r="BQ22" i="10" s="1"/>
  <c r="BQ23" i="10" s="1"/>
  <c r="BQ24" i="10" s="1"/>
  <c r="BQ25" i="10" s="1"/>
  <c r="BQ26" i="10" s="1"/>
  <c r="BQ27" i="10" s="1"/>
  <c r="BQ28" i="10" s="1"/>
  <c r="BQ29" i="10" s="1"/>
  <c r="BQ30" i="10" s="1"/>
  <c r="BQ31" i="10" s="1"/>
  <c r="BQ32" i="10" s="1"/>
  <c r="BQ33" i="10" s="1"/>
  <c r="BP18" i="10"/>
  <c r="BP19" i="10" s="1"/>
  <c r="BP20" i="10" s="1"/>
  <c r="BP21" i="10" s="1"/>
  <c r="BP22" i="10" s="1"/>
  <c r="BP23" i="10" s="1"/>
  <c r="BP24" i="10" s="1"/>
  <c r="BP25" i="10" s="1"/>
  <c r="BP26" i="10" s="1"/>
  <c r="BP27" i="10" s="1"/>
  <c r="BP28" i="10" s="1"/>
  <c r="BP29" i="10" s="1"/>
  <c r="BP30" i="10" s="1"/>
  <c r="BP31" i="10" s="1"/>
  <c r="BP32" i="10" s="1"/>
  <c r="BP33" i="10" s="1"/>
  <c r="BP34" i="10" s="1"/>
  <c r="BP35" i="10" s="1"/>
  <c r="BP36" i="10" s="1"/>
  <c r="BP37" i="10" s="1"/>
  <c r="BP38" i="10" s="1"/>
  <c r="BP39" i="10" s="1"/>
  <c r="BP40" i="10" s="1"/>
  <c r="BP41" i="10" s="1"/>
  <c r="BP42" i="10" s="1"/>
  <c r="BP43" i="10" s="1"/>
  <c r="BP44" i="10" s="1"/>
  <c r="BP45" i="10" s="1"/>
  <c r="BP46" i="10" s="1"/>
  <c r="BP47" i="10" s="1"/>
  <c r="BP48" i="10" s="1"/>
  <c r="BP49" i="10" s="1"/>
  <c r="BP50" i="10" s="1"/>
  <c r="BP51" i="10" s="1"/>
  <c r="BP52" i="10" s="1"/>
  <c r="BP53" i="10" s="1"/>
  <c r="BP54" i="10" s="1"/>
  <c r="BP55" i="10" s="1"/>
  <c r="BP56" i="10" s="1"/>
  <c r="BP57" i="10" s="1"/>
  <c r="BP58" i="10" s="1"/>
  <c r="BP59" i="10" s="1"/>
  <c r="BP60" i="10" s="1"/>
  <c r="BP61" i="10" s="1"/>
  <c r="BP62" i="10" s="1"/>
  <c r="BP63" i="10" s="1"/>
  <c r="BP64" i="10" s="1"/>
  <c r="BP65" i="10" s="1"/>
  <c r="BP66" i="10" s="1"/>
  <c r="BP67" i="10" s="1"/>
  <c r="BP68" i="10" s="1"/>
  <c r="BP69" i="10" s="1"/>
  <c r="BP70" i="10" s="1"/>
  <c r="BP71" i="10" s="1"/>
  <c r="BP72" i="10" s="1"/>
  <c r="BP73" i="10" s="1"/>
  <c r="BP74" i="10" s="1"/>
  <c r="BP75" i="10" s="1"/>
  <c r="BP76" i="10" s="1"/>
  <c r="BP77" i="10" s="1"/>
  <c r="BP78" i="10" s="1"/>
  <c r="BP79" i="10" s="1"/>
  <c r="BP80" i="10" s="1"/>
  <c r="BP81" i="10" s="1"/>
  <c r="BP82" i="10" s="1"/>
  <c r="BP83" i="10" s="1"/>
  <c r="BP84" i="10" s="1"/>
  <c r="BP85" i="10" s="1"/>
  <c r="BP86" i="10" s="1"/>
  <c r="BP87" i="10" s="1"/>
  <c r="BP88" i="10" s="1"/>
  <c r="BP89" i="10" s="1"/>
  <c r="BP90" i="10" s="1"/>
  <c r="BP91" i="10" s="1"/>
  <c r="BP92" i="10" s="1"/>
  <c r="BP93" i="10" s="1"/>
  <c r="BP94" i="10" s="1"/>
  <c r="BP95" i="10" s="1"/>
  <c r="BP96" i="10" s="1"/>
  <c r="BP97" i="10" s="1"/>
  <c r="BP98" i="10" s="1"/>
  <c r="BP99" i="10" s="1"/>
  <c r="BP100" i="10" s="1"/>
  <c r="BP101" i="10" s="1"/>
  <c r="BP102" i="10" s="1"/>
  <c r="BP103" i="10" s="1"/>
  <c r="BP106" i="10" s="1"/>
  <c r="BP107" i="10" s="1"/>
  <c r="BP108" i="10" s="1"/>
  <c r="BP109" i="10" s="1"/>
  <c r="BP110" i="10" s="1"/>
  <c r="BP111" i="10" s="1"/>
  <c r="BP112" i="10" s="1"/>
  <c r="BP113" i="10" s="1"/>
  <c r="BP114" i="10" s="1"/>
  <c r="BP115" i="10" s="1"/>
  <c r="BP116" i="10" s="1"/>
  <c r="BP117" i="10" s="1"/>
  <c r="BP118" i="10" s="1"/>
  <c r="BP119" i="10" s="1"/>
  <c r="BP120" i="10" s="1"/>
  <c r="BP121" i="10" s="1"/>
  <c r="BP122" i="10" s="1"/>
  <c r="BP123" i="10" s="1"/>
  <c r="BP124" i="10" s="1"/>
  <c r="BP125" i="10" s="1"/>
  <c r="BP126" i="10" s="1"/>
  <c r="BP127" i="10" s="1"/>
  <c r="BP128" i="10" s="1"/>
  <c r="BP129" i="10" s="1"/>
  <c r="BP130" i="10" s="1"/>
  <c r="BP131" i="10" s="1"/>
  <c r="BP132" i="10" s="1"/>
  <c r="BP133" i="10" s="1"/>
  <c r="BP134" i="10" s="1"/>
  <c r="BP135" i="10" s="1"/>
  <c r="BP18" i="9"/>
  <c r="BP19" i="9" s="1"/>
  <c r="BP20" i="9" s="1"/>
  <c r="BP21" i="9" s="1"/>
  <c r="BP22" i="9" s="1"/>
  <c r="BP23" i="9" s="1"/>
  <c r="BP24" i="9" s="1"/>
  <c r="BP25" i="9" s="1"/>
  <c r="BP26" i="9" s="1"/>
  <c r="BP27" i="9" s="1"/>
  <c r="BP28" i="9" s="1"/>
  <c r="BP29" i="9" s="1"/>
  <c r="BP30" i="9" s="1"/>
  <c r="BP31" i="9" s="1"/>
  <c r="BP32" i="9" s="1"/>
  <c r="BP33" i="9" s="1"/>
  <c r="BP34" i="9" s="1"/>
  <c r="BP35" i="9" s="1"/>
  <c r="BP36" i="9" s="1"/>
  <c r="BP37" i="9" s="1"/>
  <c r="BP38" i="9" s="1"/>
  <c r="BP39" i="9" s="1"/>
  <c r="BP40" i="9" s="1"/>
  <c r="BP41" i="9" s="1"/>
  <c r="BP42" i="9" s="1"/>
  <c r="BP43" i="9" s="1"/>
  <c r="BP44" i="9" s="1"/>
  <c r="BP45" i="9" s="1"/>
  <c r="BP46" i="9" s="1"/>
  <c r="BP47" i="9" s="1"/>
  <c r="BP48" i="9" s="1"/>
  <c r="BP49" i="9" s="1"/>
  <c r="BP50" i="9" s="1"/>
  <c r="BP51" i="9" s="1"/>
  <c r="BP52" i="9" s="1"/>
  <c r="BP53" i="9" s="1"/>
  <c r="BP54" i="9" s="1"/>
  <c r="BP55" i="9" s="1"/>
  <c r="BP56" i="9" s="1"/>
  <c r="BP57" i="9" s="1"/>
  <c r="BP58" i="9" s="1"/>
  <c r="BP59" i="9" s="1"/>
  <c r="BP60" i="9" s="1"/>
  <c r="BP61" i="9" s="1"/>
  <c r="BP62" i="9" s="1"/>
  <c r="BP63" i="9" s="1"/>
  <c r="BP64" i="9" s="1"/>
  <c r="BP65" i="9" s="1"/>
  <c r="BP66" i="9" s="1"/>
  <c r="BP67" i="9" s="1"/>
  <c r="BP68" i="9" s="1"/>
  <c r="BP69" i="9" s="1"/>
  <c r="BP70" i="9" s="1"/>
  <c r="BP71" i="9" s="1"/>
  <c r="BP72" i="9" s="1"/>
  <c r="BP73" i="9" s="1"/>
  <c r="BP74" i="9" s="1"/>
  <c r="BP75" i="9" s="1"/>
  <c r="BP76" i="9" s="1"/>
  <c r="BP77" i="9" s="1"/>
  <c r="BP78" i="9" s="1"/>
  <c r="BP79" i="9" s="1"/>
  <c r="BP80" i="9" s="1"/>
  <c r="BP81" i="9" s="1"/>
  <c r="BP82" i="9" s="1"/>
  <c r="BP83" i="9" s="1"/>
  <c r="BP84" i="9" s="1"/>
  <c r="BP85" i="9" s="1"/>
  <c r="BP86" i="9" s="1"/>
  <c r="BP87" i="9" s="1"/>
  <c r="BP88" i="9" s="1"/>
  <c r="BP89" i="9" s="1"/>
  <c r="BP90" i="9" s="1"/>
  <c r="BP91" i="9" s="1"/>
  <c r="BP92" i="9" s="1"/>
  <c r="BP93" i="9" s="1"/>
  <c r="BP94" i="9" s="1"/>
  <c r="BP95" i="9" s="1"/>
  <c r="BP96" i="9" s="1"/>
  <c r="BP97" i="9" s="1"/>
  <c r="BP98" i="9" s="1"/>
  <c r="BP99" i="9" s="1"/>
  <c r="BP100" i="9" s="1"/>
  <c r="BP101" i="9" s="1"/>
  <c r="BP102" i="9" s="1"/>
  <c r="BP103" i="9" s="1"/>
  <c r="BP106" i="9" s="1"/>
  <c r="BP107" i="9" s="1"/>
  <c r="BP108" i="9" s="1"/>
  <c r="BP109" i="9" s="1"/>
  <c r="BP110" i="9" s="1"/>
  <c r="BP111" i="9" s="1"/>
  <c r="BP112" i="9" s="1"/>
  <c r="BP113" i="9" s="1"/>
  <c r="BP114" i="9" s="1"/>
  <c r="BP115" i="9" s="1"/>
  <c r="BP116" i="9" s="1"/>
  <c r="BP117" i="9" s="1"/>
  <c r="BP118" i="9" s="1"/>
  <c r="BP119" i="9" s="1"/>
  <c r="BP120" i="9" s="1"/>
  <c r="BP121" i="9" s="1"/>
  <c r="BP122" i="9" s="1"/>
  <c r="BP123" i="9" s="1"/>
  <c r="BP124" i="9" s="1"/>
  <c r="BP125" i="9" s="1"/>
  <c r="BP126" i="9" s="1"/>
  <c r="BP127" i="9" s="1"/>
  <c r="BP128" i="9" s="1"/>
  <c r="BP129" i="9" s="1"/>
  <c r="BP130" i="9" s="1"/>
  <c r="BP131" i="9" s="1"/>
  <c r="BP132" i="9" s="1"/>
  <c r="BP133" i="9" s="1"/>
  <c r="BP134" i="9" s="1"/>
  <c r="BP135" i="9" s="1"/>
  <c r="BQ17" i="9"/>
  <c r="BQ18" i="9" s="1"/>
  <c r="BQ19" i="9" s="1"/>
  <c r="BQ20" i="9" s="1"/>
  <c r="BQ21" i="9" s="1"/>
  <c r="BQ22" i="9" s="1"/>
  <c r="BQ23" i="9" s="1"/>
  <c r="BQ24" i="9" s="1"/>
  <c r="BQ25" i="9" s="1"/>
  <c r="BQ26" i="9" s="1"/>
  <c r="BQ27" i="9" s="1"/>
  <c r="BQ28" i="9" s="1"/>
  <c r="BQ29" i="9" s="1"/>
  <c r="BQ30" i="9" s="1"/>
  <c r="BQ31" i="9" s="1"/>
  <c r="BQ32" i="9" s="1"/>
  <c r="BQ33" i="9" s="1"/>
  <c r="BO34" i="9"/>
  <c r="BO35" i="9" s="1"/>
  <c r="BO36" i="9" s="1"/>
  <c r="BO37" i="9" s="1"/>
  <c r="BO38" i="9" s="1"/>
  <c r="BO39" i="9" s="1"/>
  <c r="BO40" i="9" s="1"/>
  <c r="BO41" i="9" s="1"/>
  <c r="BO42" i="9" s="1"/>
  <c r="BO43" i="9" s="1"/>
  <c r="BO44" i="9" s="1"/>
  <c r="BO45" i="9" s="1"/>
  <c r="BO46" i="9" s="1"/>
  <c r="BO47" i="9" s="1"/>
  <c r="BO48" i="9" s="1"/>
  <c r="BO49" i="9" s="1"/>
  <c r="BO50" i="9" s="1"/>
  <c r="BO51" i="9" s="1"/>
  <c r="BO52" i="9" s="1"/>
  <c r="BO53" i="9" s="1"/>
  <c r="BO54" i="9" s="1"/>
  <c r="BO55" i="9" s="1"/>
  <c r="BO56" i="9" s="1"/>
  <c r="BO57" i="9" s="1"/>
  <c r="BO58" i="9" s="1"/>
  <c r="BO59" i="9" s="1"/>
  <c r="BO60" i="9" s="1"/>
  <c r="BO61" i="9" s="1"/>
  <c r="BO62" i="9" s="1"/>
  <c r="BO63" i="9" s="1"/>
  <c r="BO64" i="9" s="1"/>
  <c r="BO65" i="9" s="1"/>
  <c r="BO66" i="9" s="1"/>
  <c r="BO67" i="9" s="1"/>
  <c r="BO68" i="9" s="1"/>
  <c r="BO69" i="9" s="1"/>
  <c r="BO70" i="9" s="1"/>
  <c r="BO71" i="9" s="1"/>
  <c r="BO72" i="9" s="1"/>
  <c r="BO73" i="9" s="1"/>
  <c r="BO74" i="9" s="1"/>
  <c r="BO75" i="9" s="1"/>
  <c r="BO76" i="9" s="1"/>
  <c r="BO77" i="9" s="1"/>
  <c r="BO78" i="9" s="1"/>
  <c r="BO79" i="9" s="1"/>
  <c r="BO80" i="9" s="1"/>
  <c r="BO81" i="9" s="1"/>
  <c r="BO82" i="9" s="1"/>
  <c r="BO83" i="9" s="1"/>
  <c r="BO84" i="9" s="1"/>
  <c r="BO85" i="9" s="1"/>
  <c r="BO86" i="9" s="1"/>
  <c r="BO87" i="9" s="1"/>
  <c r="BO88" i="9" s="1"/>
  <c r="BO89" i="9" s="1"/>
  <c r="BO90" i="9" s="1"/>
  <c r="BO91" i="9" s="1"/>
  <c r="BO92" i="9" s="1"/>
  <c r="BO93" i="9" s="1"/>
  <c r="BO94" i="9" s="1"/>
  <c r="BO95" i="9" s="1"/>
  <c r="BO96" i="9" s="1"/>
  <c r="BO97" i="9" s="1"/>
  <c r="BO98" i="9" s="1"/>
  <c r="BO99" i="9" s="1"/>
  <c r="BO100" i="9" s="1"/>
  <c r="BO101" i="9" s="1"/>
  <c r="BO102" i="9" s="1"/>
  <c r="BO103" i="9" s="1"/>
  <c r="BO106" i="9" s="1"/>
  <c r="BO107" i="9" s="1"/>
  <c r="BO108" i="9" s="1"/>
  <c r="BO109" i="9" s="1"/>
  <c r="BO110" i="9" s="1"/>
  <c r="BO111" i="9" s="1"/>
  <c r="BO112" i="9" s="1"/>
  <c r="BO113" i="9" s="1"/>
  <c r="BO114" i="9" s="1"/>
  <c r="BO115" i="9" s="1"/>
  <c r="BO116" i="9" s="1"/>
  <c r="BO117" i="9" s="1"/>
  <c r="BO118" i="9" s="1"/>
  <c r="BO119" i="9" s="1"/>
  <c r="BO120" i="9" s="1"/>
  <c r="BO121" i="9" s="1"/>
  <c r="BO122" i="9" s="1"/>
  <c r="BO123" i="9" s="1"/>
  <c r="BO124" i="9" s="1"/>
  <c r="BO125" i="9" s="1"/>
  <c r="BO126" i="9" s="1"/>
  <c r="BO127" i="9" s="1"/>
  <c r="BO128" i="9" s="1"/>
  <c r="BO129" i="9" s="1"/>
  <c r="BO130" i="9" s="1"/>
  <c r="BO131" i="9" s="1"/>
  <c r="BO132" i="9" s="1"/>
  <c r="BO133" i="9" s="1"/>
  <c r="BO134" i="9" s="1"/>
  <c r="BO135" i="9" s="1"/>
  <c r="BQ34" i="10" l="1"/>
  <c r="BQ35" i="10" s="1"/>
  <c r="BQ36" i="10" s="1"/>
  <c r="BQ37" i="10" s="1"/>
  <c r="BQ38" i="10" s="1"/>
  <c r="BQ39" i="10" s="1"/>
  <c r="BQ40" i="10" s="1"/>
  <c r="BQ41" i="10" s="1"/>
  <c r="BQ42" i="10" s="1"/>
  <c r="BQ43" i="10" s="1"/>
  <c r="BQ44" i="10" s="1"/>
  <c r="BQ45" i="10" s="1"/>
  <c r="BQ46" i="10" s="1"/>
  <c r="BQ47" i="10" s="1"/>
  <c r="BQ48" i="10" s="1"/>
  <c r="BQ49" i="10" s="1"/>
  <c r="BQ50" i="10" s="1"/>
  <c r="BQ51" i="10" s="1"/>
  <c r="BQ52" i="10" s="1"/>
  <c r="BQ53" i="10" s="1"/>
  <c r="BQ54" i="10" s="1"/>
  <c r="BQ55" i="10" s="1"/>
  <c r="BQ56" i="10" s="1"/>
  <c r="BQ57" i="10" s="1"/>
  <c r="BQ58" i="10" s="1"/>
  <c r="BQ59" i="10" s="1"/>
  <c r="BQ60" i="10" s="1"/>
  <c r="BQ61" i="10" s="1"/>
  <c r="BQ62" i="10" s="1"/>
  <c r="BQ63" i="10" s="1"/>
  <c r="BQ64" i="10" s="1"/>
  <c r="BQ65" i="10" s="1"/>
  <c r="BQ66" i="10" s="1"/>
  <c r="BQ67" i="10" s="1"/>
  <c r="BQ68" i="10" s="1"/>
  <c r="BQ69" i="10" s="1"/>
  <c r="BQ70" i="10" s="1"/>
  <c r="BQ71" i="10" s="1"/>
  <c r="BQ72" i="10" s="1"/>
  <c r="BQ73" i="10" s="1"/>
  <c r="BQ74" i="10" s="1"/>
  <c r="BQ75" i="10" s="1"/>
  <c r="BQ76" i="10" s="1"/>
  <c r="BQ77" i="10" s="1"/>
  <c r="BQ78" i="10" s="1"/>
  <c r="BQ79" i="10" s="1"/>
  <c r="BQ80" i="10" s="1"/>
  <c r="BQ81" i="10" s="1"/>
  <c r="BQ82" i="10" s="1"/>
  <c r="BQ83" i="10" s="1"/>
  <c r="BQ84" i="10" s="1"/>
  <c r="BQ85" i="10" s="1"/>
  <c r="BQ86" i="10" s="1"/>
  <c r="BQ87" i="10" s="1"/>
  <c r="BQ88" i="10" s="1"/>
  <c r="BQ89" i="10" s="1"/>
  <c r="BQ90" i="10" s="1"/>
  <c r="BQ91" i="10" s="1"/>
  <c r="BQ92" i="10" s="1"/>
  <c r="BQ93" i="10" s="1"/>
  <c r="BQ94" i="10" s="1"/>
  <c r="BQ95" i="10" s="1"/>
  <c r="BQ96" i="10" s="1"/>
  <c r="BQ97" i="10" s="1"/>
  <c r="BQ98" i="10" s="1"/>
  <c r="BQ99" i="10" s="1"/>
  <c r="BQ100" i="10" s="1"/>
  <c r="BQ101" i="10" s="1"/>
  <c r="BQ102" i="10" s="1"/>
  <c r="BQ103" i="10" s="1"/>
  <c r="BQ106" i="10" s="1"/>
  <c r="BQ107" i="10" s="1"/>
  <c r="BQ108" i="10" s="1"/>
  <c r="BQ109" i="10" s="1"/>
  <c r="BQ110" i="10" s="1"/>
  <c r="BQ111" i="10" s="1"/>
  <c r="BQ112" i="10" s="1"/>
  <c r="BQ113" i="10" s="1"/>
  <c r="BQ114" i="10" s="1"/>
  <c r="BQ115" i="10" s="1"/>
  <c r="BQ116" i="10" s="1"/>
  <c r="BQ117" i="10" s="1"/>
  <c r="BQ118" i="10" s="1"/>
  <c r="BQ119" i="10" s="1"/>
  <c r="BQ120" i="10" s="1"/>
  <c r="BQ121" i="10" s="1"/>
  <c r="BQ122" i="10" s="1"/>
  <c r="BQ123" i="10" s="1"/>
  <c r="BQ124" i="10" s="1"/>
  <c r="BQ125" i="10" s="1"/>
  <c r="BQ126" i="10" s="1"/>
  <c r="BQ127" i="10" s="1"/>
  <c r="BQ128" i="10" s="1"/>
  <c r="BQ129" i="10" s="1"/>
  <c r="BQ130" i="10" s="1"/>
  <c r="BQ131" i="10" s="1"/>
  <c r="BQ132" i="10" s="1"/>
  <c r="BQ133" i="10" s="1"/>
  <c r="BQ134" i="10" s="1"/>
  <c r="BQ135" i="10" s="1"/>
  <c r="BQ34" i="9"/>
  <c r="BQ35" i="9" s="1"/>
  <c r="BQ36" i="9" s="1"/>
  <c r="BQ37" i="9" s="1"/>
  <c r="BQ38" i="9" s="1"/>
  <c r="BQ39" i="9" s="1"/>
  <c r="BQ40" i="9" s="1"/>
  <c r="BQ41" i="9" s="1"/>
  <c r="BQ42" i="9" s="1"/>
  <c r="BQ43" i="9" s="1"/>
  <c r="BQ44" i="9" s="1"/>
  <c r="BQ45" i="9" s="1"/>
  <c r="BQ46" i="9" s="1"/>
  <c r="BQ47" i="9" s="1"/>
  <c r="BQ48" i="9" s="1"/>
  <c r="BQ49" i="9" s="1"/>
  <c r="BQ50" i="9" s="1"/>
  <c r="BQ51" i="9" s="1"/>
  <c r="BQ52" i="9" s="1"/>
  <c r="BQ53" i="9" s="1"/>
  <c r="BQ54" i="9" s="1"/>
  <c r="BQ55" i="9" s="1"/>
  <c r="BQ56" i="9" s="1"/>
  <c r="BQ57" i="9" s="1"/>
  <c r="BQ58" i="9" s="1"/>
  <c r="BQ59" i="9" s="1"/>
  <c r="BQ60" i="9" s="1"/>
  <c r="BQ61" i="9" s="1"/>
  <c r="BQ62" i="9" s="1"/>
  <c r="BQ63" i="9" s="1"/>
  <c r="BQ64" i="9" s="1"/>
  <c r="BQ65" i="9" s="1"/>
  <c r="BQ66" i="9" s="1"/>
  <c r="BQ67" i="9" s="1"/>
  <c r="BQ68" i="9" s="1"/>
  <c r="BQ69" i="9" s="1"/>
  <c r="BQ70" i="9" s="1"/>
  <c r="BQ71" i="9" s="1"/>
  <c r="BQ72" i="9" s="1"/>
  <c r="BQ73" i="9" s="1"/>
  <c r="BQ74" i="9" s="1"/>
  <c r="BQ75" i="9" s="1"/>
  <c r="BQ76" i="9" s="1"/>
  <c r="BQ77" i="9" s="1"/>
  <c r="BQ78" i="9" s="1"/>
  <c r="BQ79" i="9" s="1"/>
  <c r="BQ80" i="9" s="1"/>
  <c r="BQ81" i="9" s="1"/>
  <c r="BQ82" i="9" s="1"/>
  <c r="BQ83" i="9" s="1"/>
  <c r="BQ84" i="9" s="1"/>
  <c r="BQ85" i="9" s="1"/>
  <c r="BQ86" i="9" s="1"/>
  <c r="BQ87" i="9" s="1"/>
  <c r="BQ88" i="9" s="1"/>
  <c r="BQ89" i="9" s="1"/>
  <c r="BQ90" i="9" s="1"/>
  <c r="BQ91" i="9" s="1"/>
  <c r="BQ92" i="9" s="1"/>
  <c r="BQ93" i="9" s="1"/>
  <c r="BQ94" i="9" s="1"/>
  <c r="BQ95" i="9" s="1"/>
  <c r="BQ96" i="9" s="1"/>
  <c r="BQ97" i="9" s="1"/>
  <c r="BQ98" i="9" s="1"/>
  <c r="BQ99" i="9" s="1"/>
  <c r="BQ100" i="9" s="1"/>
  <c r="BQ101" i="9" s="1"/>
  <c r="BQ102" i="9" s="1"/>
  <c r="BQ103" i="9" s="1"/>
  <c r="BQ106" i="9" s="1"/>
  <c r="BQ107" i="9" s="1"/>
  <c r="BQ108" i="9" s="1"/>
  <c r="BQ109" i="9" s="1"/>
  <c r="BQ110" i="9" s="1"/>
  <c r="BQ111" i="9" s="1"/>
  <c r="BQ112" i="9" s="1"/>
  <c r="BQ113" i="9" s="1"/>
  <c r="BQ114" i="9" s="1"/>
  <c r="BQ115" i="9" s="1"/>
  <c r="BQ116" i="9" s="1"/>
  <c r="BQ117" i="9" s="1"/>
  <c r="BQ118" i="9" s="1"/>
  <c r="BQ119" i="9" s="1"/>
  <c r="BQ120" i="9" s="1"/>
  <c r="BQ121" i="9" s="1"/>
  <c r="BQ122" i="9" s="1"/>
  <c r="BQ123" i="9" s="1"/>
  <c r="BQ124" i="9" s="1"/>
  <c r="BQ125" i="9" s="1"/>
  <c r="BQ126" i="9" s="1"/>
  <c r="BQ127" i="9" s="1"/>
  <c r="BQ128" i="9" s="1"/>
  <c r="BQ129" i="9" s="1"/>
  <c r="BQ130" i="9" s="1"/>
  <c r="BQ131" i="9" s="1"/>
  <c r="BQ132" i="9" s="1"/>
  <c r="BQ133" i="9" s="1"/>
  <c r="BQ134" i="9" s="1"/>
  <c r="BQ135" i="9" s="1"/>
  <c r="C6" i="1" l="1"/>
  <c r="F6" i="1" s="1"/>
  <c r="I6" i="1" s="1"/>
  <c r="C9" i="1"/>
  <c r="F9" i="1" s="1"/>
  <c r="I9" i="1" s="1"/>
  <c r="C15" i="1"/>
  <c r="D15" i="1" s="1"/>
  <c r="G15" i="1" s="1"/>
  <c r="C12" i="1"/>
  <c r="D12" i="1" s="1"/>
  <c r="G12" i="1" s="1"/>
  <c r="C14" i="1"/>
  <c r="D14" i="1" s="1"/>
  <c r="G14" i="1" s="1"/>
  <c r="C11" i="1"/>
  <c r="D11" i="1" s="1"/>
  <c r="G11" i="1" s="1"/>
  <c r="C13" i="1"/>
  <c r="F13" i="1" s="1"/>
  <c r="I13" i="1" s="1"/>
  <c r="C8" i="1"/>
  <c r="D8" i="1" s="1"/>
  <c r="G8" i="1" s="1"/>
  <c r="C10" i="1"/>
  <c r="D10" i="1" s="1"/>
  <c r="G10" i="1" s="1"/>
  <c r="C7" i="1"/>
  <c r="F7" i="1" s="1"/>
  <c r="I7" i="1" s="1"/>
  <c r="F8" i="1" l="1"/>
  <c r="I8" i="1" s="1"/>
  <c r="E8" i="1"/>
  <c r="H8" i="1" s="1"/>
  <c r="D7" i="1"/>
  <c r="G7" i="1" s="1"/>
  <c r="E6" i="1"/>
  <c r="H6" i="1" s="1"/>
  <c r="D6" i="1"/>
  <c r="G6" i="1" s="1"/>
  <c r="D13" i="1"/>
  <c r="G13" i="1" s="1"/>
  <c r="E10" i="1"/>
  <c r="H10" i="1" s="1"/>
  <c r="E13" i="1"/>
  <c r="H13" i="1" s="1"/>
  <c r="F12" i="1"/>
  <c r="I12" i="1" s="1"/>
  <c r="E12" i="1"/>
  <c r="H12" i="1" s="1"/>
  <c r="F11" i="1"/>
  <c r="I11" i="1" s="1"/>
  <c r="E11" i="1"/>
  <c r="H11" i="1" s="1"/>
  <c r="E9" i="1"/>
  <c r="H9" i="1" s="1"/>
  <c r="F10" i="1"/>
  <c r="I10" i="1" s="1"/>
  <c r="E7" i="1"/>
  <c r="H7" i="1" s="1"/>
  <c r="F14" i="1"/>
  <c r="I14" i="1" s="1"/>
  <c r="E14" i="1"/>
  <c r="H14" i="1" s="1"/>
  <c r="E15" i="1"/>
  <c r="H15" i="1" s="1"/>
  <c r="D9" i="1"/>
  <c r="G9" i="1" s="1"/>
  <c r="F15" i="1"/>
  <c r="I15" i="1" s="1"/>
  <c r="G27" i="1" l="1"/>
  <c r="J6" i="1" s="1"/>
  <c r="I27" i="1"/>
  <c r="L6" i="1" s="1"/>
  <c r="H27" i="1"/>
  <c r="K14" i="1" s="1"/>
  <c r="J15" i="1" l="1"/>
  <c r="J14" i="1"/>
  <c r="J24" i="1"/>
  <c r="J9" i="1"/>
  <c r="J16" i="1"/>
  <c r="J11" i="1"/>
  <c r="J17" i="1"/>
  <c r="J12" i="1"/>
  <c r="J23" i="1"/>
  <c r="J22" i="1"/>
  <c r="J18" i="1"/>
  <c r="L8" i="1"/>
  <c r="J7" i="1"/>
  <c r="L14" i="1"/>
  <c r="J25" i="1"/>
  <c r="J10" i="1"/>
  <c r="J13" i="1"/>
  <c r="J20" i="1"/>
  <c r="J21" i="1"/>
  <c r="J8" i="1"/>
  <c r="J19" i="1"/>
  <c r="L12" i="1"/>
  <c r="L15" i="1"/>
  <c r="L20" i="1"/>
  <c r="L16" i="1"/>
  <c r="L21" i="1"/>
  <c r="L22" i="1"/>
  <c r="L23" i="1"/>
  <c r="L17" i="1"/>
  <c r="L10" i="1"/>
  <c r="L11" i="1"/>
  <c r="L18" i="1"/>
  <c r="L13" i="1"/>
  <c r="L7" i="1"/>
  <c r="L19" i="1"/>
  <c r="L24" i="1"/>
  <c r="L25" i="1"/>
  <c r="L9" i="1"/>
  <c r="K7" i="1"/>
  <c r="K25" i="1"/>
  <c r="K19" i="1"/>
  <c r="K20" i="1"/>
  <c r="K6" i="1"/>
  <c r="K21" i="1"/>
  <c r="K17" i="1"/>
  <c r="K16" i="1"/>
  <c r="K23" i="1"/>
  <c r="K8" i="1"/>
  <c r="K18" i="1"/>
  <c r="K22" i="1"/>
  <c r="K24" i="1"/>
  <c r="K11" i="1"/>
  <c r="K12" i="1"/>
  <c r="K13" i="1"/>
  <c r="K10" i="1"/>
  <c r="K15" i="1"/>
  <c r="K9" i="1"/>
  <c r="J27" i="1" l="1"/>
  <c r="L27" i="1"/>
  <c r="K27" i="1"/>
  <c r="P176" i="9" l="1"/>
  <c r="P176" i="10"/>
  <c r="Q35" i="9"/>
  <c r="Q35" i="10"/>
  <c r="P176" i="11"/>
  <c r="Q35" i="11"/>
  <c r="P176" i="12"/>
  <c r="Q35" i="12"/>
  <c r="K178" i="11"/>
  <c r="K178" i="9"/>
  <c r="J180" i="12"/>
  <c r="K178" i="10"/>
  <c r="K37" i="11"/>
  <c r="M39" i="1"/>
  <c r="J36" i="12"/>
  <c r="K37" i="9"/>
  <c r="J180" i="10"/>
  <c r="K178" i="12"/>
  <c r="K37" i="12"/>
  <c r="J36" i="10"/>
  <c r="F18" i="3"/>
  <c r="D9" i="2" s="1"/>
  <c r="E18" i="3"/>
  <c r="E19" i="3" s="1"/>
  <c r="C17" i="2" s="1"/>
  <c r="K18" i="3"/>
  <c r="K19" i="3" s="1"/>
  <c r="I17" i="2" s="1"/>
  <c r="J18" i="3"/>
  <c r="H9" i="2" s="1"/>
  <c r="H18" i="3"/>
  <c r="H19" i="3" s="1"/>
  <c r="F17" i="2" s="1"/>
  <c r="L18" i="3"/>
  <c r="J9" i="2" s="1"/>
  <c r="N18" i="3"/>
  <c r="N19" i="3" s="1"/>
  <c r="L17" i="2" s="1"/>
  <c r="G18" i="3"/>
  <c r="E9" i="2" s="1"/>
  <c r="I18" i="3"/>
  <c r="G9" i="2" s="1"/>
  <c r="M18" i="3"/>
  <c r="K9" i="2" s="1"/>
  <c r="G86" i="1"/>
  <c r="G96" i="1" s="1"/>
  <c r="K86" i="1"/>
  <c r="K96" i="1" s="1"/>
  <c r="F86" i="1"/>
  <c r="F96" i="1" s="1"/>
  <c r="D86" i="1"/>
  <c r="D96" i="1" s="1"/>
  <c r="J86" i="1"/>
  <c r="J96" i="1" s="1"/>
  <c r="K86" i="10"/>
  <c r="C79" i="1"/>
  <c r="E79" i="1" s="1"/>
  <c r="K91" i="1"/>
  <c r="K101" i="1" s="1"/>
  <c r="F86" i="12"/>
  <c r="L91" i="1"/>
  <c r="L101" i="1" s="1"/>
  <c r="G86" i="9"/>
  <c r="G96" i="9" s="1"/>
  <c r="E86" i="1"/>
  <c r="E96" i="1" s="1"/>
  <c r="L86" i="1"/>
  <c r="L96" i="1" s="1"/>
  <c r="J90" i="1"/>
  <c r="J115" i="1" s="1"/>
  <c r="J116" i="1" s="1"/>
  <c r="J118" i="1" s="1"/>
  <c r="L86" i="9"/>
  <c r="L96" i="9" s="1"/>
  <c r="L86" i="10"/>
  <c r="L86" i="11"/>
  <c r="J91" i="1"/>
  <c r="J101" i="1" s="1"/>
  <c r="D86" i="10"/>
  <c r="D96" i="10" s="1"/>
  <c r="C66" i="1"/>
  <c r="E66" i="1" s="1"/>
  <c r="J86" i="10"/>
  <c r="C66" i="10" s="1"/>
  <c r="E66" i="10" s="1"/>
  <c r="C41" i="9"/>
  <c r="E41" i="9" s="1"/>
  <c r="E86" i="9"/>
  <c r="E96" i="9" s="1"/>
  <c r="F86" i="10"/>
  <c r="H86" i="10"/>
  <c r="H86" i="1"/>
  <c r="H96" i="1" s="1"/>
  <c r="I86" i="1"/>
  <c r="I96" i="1" s="1"/>
  <c r="C86" i="1"/>
  <c r="C96" i="1" s="1"/>
  <c r="K86" i="9"/>
  <c r="K96" i="9" s="1"/>
  <c r="C71" i="9"/>
  <c r="E71" i="9" s="1"/>
  <c r="E86" i="11"/>
  <c r="E96" i="11" s="1"/>
  <c r="C66" i="9"/>
  <c r="E66" i="9" s="1"/>
  <c r="I86" i="10"/>
  <c r="C61" i="10" s="1"/>
  <c r="E61" i="10" s="1"/>
  <c r="I86" i="9"/>
  <c r="I96" i="9" s="1"/>
  <c r="C61" i="9"/>
  <c r="E61" i="9" s="1"/>
  <c r="H91" i="1"/>
  <c r="H101" i="1" s="1"/>
  <c r="E86" i="12"/>
  <c r="E96" i="12" s="1"/>
  <c r="C61" i="1"/>
  <c r="E61" i="1" s="1"/>
  <c r="C38" i="1"/>
  <c r="E38" i="1" s="1"/>
  <c r="I24" i="2"/>
  <c r="K86" i="11"/>
  <c r="I86" i="11"/>
  <c r="H86" i="12"/>
  <c r="H86" i="9"/>
  <c r="H96" i="9" s="1"/>
  <c r="K86" i="12"/>
  <c r="K96" i="12" s="1"/>
  <c r="D86" i="9"/>
  <c r="D96" i="9" s="1"/>
  <c r="L86" i="12"/>
  <c r="L96" i="12" s="1"/>
  <c r="L90" i="1"/>
  <c r="L115" i="1" s="1"/>
  <c r="L116" i="1" s="1"/>
  <c r="L118" i="1" s="1"/>
  <c r="I91" i="1"/>
  <c r="I101" i="1" s="1"/>
  <c r="C36" i="1"/>
  <c r="E36" i="1" s="1"/>
  <c r="C31" i="1"/>
  <c r="E31" i="1" s="1"/>
  <c r="G86" i="11"/>
  <c r="I90" i="1"/>
  <c r="I115" i="1" s="1"/>
  <c r="I116" i="1" s="1"/>
  <c r="I118" i="1" s="1"/>
  <c r="E91" i="1"/>
  <c r="E101" i="1" s="1"/>
  <c r="K90" i="1"/>
  <c r="K115" i="1" s="1"/>
  <c r="K116" i="1" s="1"/>
  <c r="K118" i="1" s="1"/>
  <c r="J86" i="11"/>
  <c r="C56" i="1"/>
  <c r="E56" i="1" s="1"/>
  <c r="F86" i="11"/>
  <c r="J86" i="12"/>
  <c r="J96" i="12" s="1"/>
  <c r="C76" i="1"/>
  <c r="E76" i="1" s="1"/>
  <c r="H86" i="11"/>
  <c r="C74" i="1"/>
  <c r="E74" i="1" s="1"/>
  <c r="G91" i="1"/>
  <c r="G101" i="1" s="1"/>
  <c r="I86" i="12"/>
  <c r="D86" i="12"/>
  <c r="F86" i="9"/>
  <c r="F96" i="9" s="1"/>
  <c r="C46" i="9"/>
  <c r="E46" i="9" s="1"/>
  <c r="K18" i="6"/>
  <c r="C71" i="1"/>
  <c r="E71" i="1" s="1"/>
  <c r="C67" i="1"/>
  <c r="E67" i="1" s="1"/>
  <c r="D87" i="1"/>
  <c r="D97" i="1" s="1"/>
  <c r="H90" i="1"/>
  <c r="H115" i="1" s="1"/>
  <c r="H116" i="1" s="1"/>
  <c r="H118" i="1" s="1"/>
  <c r="F91" i="1"/>
  <c r="F101" i="1" s="1"/>
  <c r="C78" i="1"/>
  <c r="E78" i="1" s="1"/>
  <c r="C86" i="12"/>
  <c r="C31" i="12" s="1"/>
  <c r="E31" i="12" s="1"/>
  <c r="C39" i="1"/>
  <c r="E39" i="1" s="1"/>
  <c r="C51" i="1"/>
  <c r="E51" i="1" s="1"/>
  <c r="D86" i="11"/>
  <c r="C34" i="1"/>
  <c r="E34" i="1" s="1"/>
  <c r="C86" i="11"/>
  <c r="C86" i="10"/>
  <c r="C31" i="10" s="1"/>
  <c r="E31" i="10" s="1"/>
  <c r="C41" i="1"/>
  <c r="E41" i="1" s="1"/>
  <c r="C46" i="1"/>
  <c r="E46" i="1" s="1"/>
  <c r="G86" i="12"/>
  <c r="G86" i="10"/>
  <c r="E86" i="10"/>
  <c r="J89" i="10"/>
  <c r="G90" i="1"/>
  <c r="G115" i="1" s="1"/>
  <c r="G116" i="1" s="1"/>
  <c r="G118" i="1" s="1"/>
  <c r="C88" i="10"/>
  <c r="C32" i="1"/>
  <c r="E32" i="1" s="1"/>
  <c r="C69" i="1"/>
  <c r="E69" i="1" s="1"/>
  <c r="C59" i="1"/>
  <c r="E59" i="1" s="1"/>
  <c r="I89" i="11"/>
  <c r="D24" i="2"/>
  <c r="F18" i="5"/>
  <c r="C48" i="1"/>
  <c r="E48" i="1" s="1"/>
  <c r="J87" i="9"/>
  <c r="J97" i="9" s="1"/>
  <c r="C67" i="9"/>
  <c r="E67" i="9" s="1"/>
  <c r="C73" i="1"/>
  <c r="E73" i="1" s="1"/>
  <c r="L91" i="9"/>
  <c r="L101" i="9" s="1"/>
  <c r="D89" i="11"/>
  <c r="C39" i="11" s="1"/>
  <c r="E39" i="11" s="1"/>
  <c r="K89" i="1"/>
  <c r="K99" i="1" s="1"/>
  <c r="E88" i="12"/>
  <c r="C43" i="12" s="1"/>
  <c r="E43" i="12" s="1"/>
  <c r="C77" i="1"/>
  <c r="E77" i="1" s="1"/>
  <c r="H89" i="12"/>
  <c r="C57" i="1"/>
  <c r="E57" i="1" s="1"/>
  <c r="C64" i="9"/>
  <c r="E64" i="9" s="1"/>
  <c r="I89" i="9"/>
  <c r="I99" i="9" s="1"/>
  <c r="C37" i="1"/>
  <c r="E37" i="1" s="1"/>
  <c r="K87" i="12"/>
  <c r="C72" i="12" s="1"/>
  <c r="E72" i="12" s="1"/>
  <c r="C72" i="1"/>
  <c r="E72" i="1" s="1"/>
  <c r="N18" i="6"/>
  <c r="L90" i="10"/>
  <c r="L115" i="10" s="1"/>
  <c r="L116" i="10" s="1"/>
  <c r="L118" i="10" s="1"/>
  <c r="H87" i="10"/>
  <c r="F88" i="1"/>
  <c r="F98" i="1" s="1"/>
  <c r="G89" i="1"/>
  <c r="G99" i="1" s="1"/>
  <c r="I18" i="7"/>
  <c r="C33" i="1"/>
  <c r="E33" i="1" s="1"/>
  <c r="N18" i="7"/>
  <c r="D89" i="12"/>
  <c r="C39" i="12" s="1"/>
  <c r="E39" i="12" s="1"/>
  <c r="D91" i="1"/>
  <c r="D101" i="1" s="1"/>
  <c r="J87" i="12"/>
  <c r="C67" i="12" s="1"/>
  <c r="E67" i="12" s="1"/>
  <c r="K87" i="11"/>
  <c r="K97" i="11" s="1"/>
  <c r="F90" i="1"/>
  <c r="F87" i="10"/>
  <c r="K88" i="12"/>
  <c r="F87" i="12"/>
  <c r="F97" i="12" s="1"/>
  <c r="K89" i="11"/>
  <c r="K99" i="11" s="1"/>
  <c r="C68" i="1"/>
  <c r="E68" i="1" s="1"/>
  <c r="E88" i="10"/>
  <c r="C87" i="10"/>
  <c r="C97" i="10" s="1"/>
  <c r="C64" i="1"/>
  <c r="E64" i="1" s="1"/>
  <c r="C90" i="1"/>
  <c r="L87" i="12"/>
  <c r="G88" i="12"/>
  <c r="G98" i="12" s="1"/>
  <c r="C78" i="9"/>
  <c r="E78" i="9" s="1"/>
  <c r="E90" i="1"/>
  <c r="E115" i="1" s="1"/>
  <c r="E116" i="1" s="1"/>
  <c r="E118" i="1" s="1"/>
  <c r="C47" i="1"/>
  <c r="E47" i="1" s="1"/>
  <c r="C43" i="1"/>
  <c r="E43" i="1" s="1"/>
  <c r="D87" i="10"/>
  <c r="F89" i="10"/>
  <c r="H89" i="10"/>
  <c r="H88" i="12"/>
  <c r="J89" i="11"/>
  <c r="K87" i="10"/>
  <c r="C72" i="10" s="1"/>
  <c r="E72" i="10" s="1"/>
  <c r="H18" i="7"/>
  <c r="F90" i="11"/>
  <c r="F115" i="11" s="1"/>
  <c r="F116" i="11" s="1"/>
  <c r="F118" i="11" s="1"/>
  <c r="E89" i="10"/>
  <c r="J18" i="8"/>
  <c r="L89" i="11"/>
  <c r="C77" i="9"/>
  <c r="E77" i="9" s="1"/>
  <c r="L87" i="9"/>
  <c r="L97" i="9" s="1"/>
  <c r="C32" i="9"/>
  <c r="E32" i="9" s="1"/>
  <c r="G91" i="10"/>
  <c r="G101" i="10" s="1"/>
  <c r="J91" i="9"/>
  <c r="J101" i="9" s="1"/>
  <c r="J51" i="2"/>
  <c r="C52" i="9"/>
  <c r="E52" i="9" s="1"/>
  <c r="G87" i="9"/>
  <c r="G97" i="9" s="1"/>
  <c r="C53" i="9"/>
  <c r="E53" i="9" s="1"/>
  <c r="D88" i="1"/>
  <c r="D98" i="1" s="1"/>
  <c r="J24" i="2"/>
  <c r="K88" i="1"/>
  <c r="K98" i="1" s="1"/>
  <c r="L24" i="2"/>
  <c r="C53" i="1"/>
  <c r="E53" i="1" s="1"/>
  <c r="C62" i="1"/>
  <c r="E62" i="1" s="1"/>
  <c r="J88" i="12"/>
  <c r="J98" i="12" s="1"/>
  <c r="E18" i="5"/>
  <c r="C90" i="9"/>
  <c r="C115" i="9" s="1"/>
  <c r="C116" i="9" s="1"/>
  <c r="C118" i="9" s="1"/>
  <c r="L18" i="8"/>
  <c r="J89" i="12"/>
  <c r="C89" i="11"/>
  <c r="C34" i="11" s="1"/>
  <c r="E34" i="11" s="1"/>
  <c r="J87" i="11"/>
  <c r="J97" i="11" s="1"/>
  <c r="F18" i="8"/>
  <c r="D90" i="12"/>
  <c r="D115" i="12" s="1"/>
  <c r="D116" i="12" s="1"/>
  <c r="D118" i="12" s="1"/>
  <c r="G88" i="11"/>
  <c r="C53" i="11" s="1"/>
  <c r="E53" i="11" s="1"/>
  <c r="I141" i="2"/>
  <c r="I88" i="12"/>
  <c r="C63" i="12" s="1"/>
  <c r="E63" i="12" s="1"/>
  <c r="C87" i="12"/>
  <c r="C32" i="12" s="1"/>
  <c r="E32" i="12" s="1"/>
  <c r="M18" i="7"/>
  <c r="K90" i="11"/>
  <c r="K115" i="11" s="1"/>
  <c r="K116" i="11" s="1"/>
  <c r="K118" i="11" s="1"/>
  <c r="C89" i="10"/>
  <c r="C34" i="10" s="1"/>
  <c r="E34" i="10" s="1"/>
  <c r="H89" i="11"/>
  <c r="G89" i="11"/>
  <c r="E87" i="12"/>
  <c r="C42" i="12" s="1"/>
  <c r="E42" i="12" s="1"/>
  <c r="C72" i="9"/>
  <c r="E72" i="9" s="1"/>
  <c r="K87" i="9"/>
  <c r="K97" i="9" s="1"/>
  <c r="L91" i="11"/>
  <c r="L101" i="11" s="1"/>
  <c r="L111" i="2"/>
  <c r="C69" i="9"/>
  <c r="E69" i="9" s="1"/>
  <c r="J89" i="9"/>
  <c r="J99" i="9" s="1"/>
  <c r="C37" i="9"/>
  <c r="E37" i="9" s="1"/>
  <c r="C54" i="9"/>
  <c r="E54" i="9" s="1"/>
  <c r="C48" i="9"/>
  <c r="E48" i="9" s="1"/>
  <c r="F88" i="9"/>
  <c r="F98" i="9" s="1"/>
  <c r="L91" i="10"/>
  <c r="L101" i="10" s="1"/>
  <c r="L81" i="2"/>
  <c r="K91" i="12"/>
  <c r="K101" i="12" s="1"/>
  <c r="K141" i="2"/>
  <c r="G87" i="1"/>
  <c r="G97" i="1" s="1"/>
  <c r="G24" i="2"/>
  <c r="D89" i="1"/>
  <c r="D99" i="1" s="1"/>
  <c r="I87" i="1"/>
  <c r="I97" i="1" s="1"/>
  <c r="I89" i="1"/>
  <c r="I99" i="1" s="1"/>
  <c r="C87" i="1"/>
  <c r="C97" i="1" s="1"/>
  <c r="C24" i="2"/>
  <c r="L87" i="1"/>
  <c r="L97" i="1" s="1"/>
  <c r="C42" i="1"/>
  <c r="E42" i="1" s="1"/>
  <c r="C44" i="1"/>
  <c r="E44" i="1" s="1"/>
  <c r="K18" i="5"/>
  <c r="M18" i="8"/>
  <c r="K90" i="12"/>
  <c r="K115" i="12" s="1"/>
  <c r="K116" i="12" s="1"/>
  <c r="K118" i="12" s="1"/>
  <c r="F88" i="10"/>
  <c r="C48" i="10" s="1"/>
  <c r="E48" i="10" s="1"/>
  <c r="I89" i="12"/>
  <c r="C64" i="12" s="1"/>
  <c r="E64" i="12" s="1"/>
  <c r="N18" i="8"/>
  <c r="L90" i="12"/>
  <c r="L115" i="12" s="1"/>
  <c r="L116" i="12" s="1"/>
  <c r="L118" i="12" s="1"/>
  <c r="D87" i="12"/>
  <c r="C37" i="12" s="1"/>
  <c r="E37" i="12" s="1"/>
  <c r="I91" i="12"/>
  <c r="I101" i="12" s="1"/>
  <c r="G87" i="12"/>
  <c r="C52" i="12" s="1"/>
  <c r="E52" i="12" s="1"/>
  <c r="G89" i="10"/>
  <c r="E88" i="11"/>
  <c r="G89" i="12"/>
  <c r="C54" i="12" s="1"/>
  <c r="E54" i="12" s="1"/>
  <c r="E89" i="11"/>
  <c r="C44" i="11" s="1"/>
  <c r="E44" i="11" s="1"/>
  <c r="K89" i="10"/>
  <c r="C74" i="10" s="1"/>
  <c r="E74" i="10" s="1"/>
  <c r="L89" i="12"/>
  <c r="J18" i="7"/>
  <c r="E87" i="11"/>
  <c r="F51" i="2"/>
  <c r="F91" i="9"/>
  <c r="F101" i="9" s="1"/>
  <c r="D91" i="9"/>
  <c r="D101" i="9" s="1"/>
  <c r="D51" i="2"/>
  <c r="E51" i="2"/>
  <c r="H91" i="11"/>
  <c r="H101" i="11" s="1"/>
  <c r="E91" i="11"/>
  <c r="E101" i="11" s="1"/>
  <c r="C51" i="2"/>
  <c r="C91" i="9"/>
  <c r="C101" i="9" s="1"/>
  <c r="C91" i="10"/>
  <c r="C101" i="10" s="1"/>
  <c r="L88" i="1"/>
  <c r="L98" i="1" s="1"/>
  <c r="J87" i="1"/>
  <c r="J97" i="1" s="1"/>
  <c r="K24" i="2"/>
  <c r="M18" i="6"/>
  <c r="K90" i="10"/>
  <c r="K115" i="10" s="1"/>
  <c r="K116" i="10" s="1"/>
  <c r="K118" i="10" s="1"/>
  <c r="C91" i="1"/>
  <c r="C101" i="1" s="1"/>
  <c r="L18" i="5"/>
  <c r="J90" i="9"/>
  <c r="J115" i="9" s="1"/>
  <c r="J116" i="9" s="1"/>
  <c r="J118" i="9" s="1"/>
  <c r="I18" i="5"/>
  <c r="G90" i="9"/>
  <c r="G115" i="9" s="1"/>
  <c r="G116" i="9" s="1"/>
  <c r="G118" i="9" s="1"/>
  <c r="F18" i="7"/>
  <c r="D90" i="11"/>
  <c r="D115" i="11" s="1"/>
  <c r="D116" i="11" s="1"/>
  <c r="D118" i="11" s="1"/>
  <c r="I88" i="11"/>
  <c r="D88" i="10"/>
  <c r="C38" i="10" s="1"/>
  <c r="E38" i="10" s="1"/>
  <c r="J88" i="11"/>
  <c r="C68" i="11" s="1"/>
  <c r="E68" i="11" s="1"/>
  <c r="D89" i="10"/>
  <c r="D99" i="10" s="1"/>
  <c r="D88" i="12"/>
  <c r="C38" i="12" s="1"/>
  <c r="E38" i="12" s="1"/>
  <c r="I89" i="10"/>
  <c r="E89" i="12"/>
  <c r="C44" i="12" s="1"/>
  <c r="E44" i="12" s="1"/>
  <c r="I88" i="10"/>
  <c r="C63" i="10" s="1"/>
  <c r="E63" i="10" s="1"/>
  <c r="L18" i="7"/>
  <c r="J90" i="11"/>
  <c r="J115" i="11" s="1"/>
  <c r="J116" i="11" s="1"/>
  <c r="J118" i="11" s="1"/>
  <c r="C88" i="12"/>
  <c r="C33" i="12" s="1"/>
  <c r="E33" i="12" s="1"/>
  <c r="L89" i="9"/>
  <c r="L99" i="9" s="1"/>
  <c r="C91" i="11"/>
  <c r="C101" i="11" s="1"/>
  <c r="C68" i="9"/>
  <c r="E68" i="9" s="1"/>
  <c r="J88" i="9"/>
  <c r="J98" i="9" s="1"/>
  <c r="C38" i="9"/>
  <c r="E38" i="9" s="1"/>
  <c r="C74" i="9"/>
  <c r="E74" i="9" s="1"/>
  <c r="K89" i="9"/>
  <c r="K99" i="9" s="1"/>
  <c r="C39" i="9"/>
  <c r="E39" i="9" s="1"/>
  <c r="D89" i="9"/>
  <c r="D99" i="9" s="1"/>
  <c r="D111" i="2"/>
  <c r="E111" i="2"/>
  <c r="H51" i="2"/>
  <c r="J81" i="2"/>
  <c r="J91" i="10"/>
  <c r="J101" i="10" s="1"/>
  <c r="C81" i="2"/>
  <c r="E88" i="1"/>
  <c r="E98" i="1" s="1"/>
  <c r="L89" i="1"/>
  <c r="L99" i="1" s="1"/>
  <c r="G88" i="1"/>
  <c r="G98" i="1" s="1"/>
  <c r="K87" i="1"/>
  <c r="K97" i="1" s="1"/>
  <c r="J88" i="1"/>
  <c r="J98" i="1" s="1"/>
  <c r="E87" i="10"/>
  <c r="C42" i="10" s="1"/>
  <c r="E42" i="10" s="1"/>
  <c r="F18" i="6"/>
  <c r="D90" i="10"/>
  <c r="D115" i="10" s="1"/>
  <c r="D116" i="10" s="1"/>
  <c r="D118" i="10" s="1"/>
  <c r="C58" i="1"/>
  <c r="E58" i="1" s="1"/>
  <c r="M18" i="5"/>
  <c r="K90" i="9"/>
  <c r="K115" i="9" s="1"/>
  <c r="K116" i="9" s="1"/>
  <c r="K118" i="9" s="1"/>
  <c r="J18" i="6"/>
  <c r="H90" i="10"/>
  <c r="H115" i="10" s="1"/>
  <c r="H116" i="10" s="1"/>
  <c r="H118" i="10" s="1"/>
  <c r="H18" i="5"/>
  <c r="F90" i="9"/>
  <c r="F115" i="9" s="1"/>
  <c r="F116" i="9" s="1"/>
  <c r="F118" i="9" s="1"/>
  <c r="C52" i="1"/>
  <c r="E52" i="1" s="1"/>
  <c r="J18" i="5"/>
  <c r="H90" i="9"/>
  <c r="H115" i="9" s="1"/>
  <c r="H116" i="9" s="1"/>
  <c r="H118" i="9" s="1"/>
  <c r="E18" i="6"/>
  <c r="C90" i="10"/>
  <c r="C115" i="10" s="1"/>
  <c r="C116" i="10" s="1"/>
  <c r="C118" i="10" s="1"/>
  <c r="D90" i="1"/>
  <c r="D115" i="1" s="1"/>
  <c r="D116" i="1" s="1"/>
  <c r="D118" i="1" s="1"/>
  <c r="G18" i="5"/>
  <c r="E90" i="9"/>
  <c r="E115" i="9" s="1"/>
  <c r="E116" i="9" s="1"/>
  <c r="E118" i="9" s="1"/>
  <c r="L87" i="11"/>
  <c r="C77" i="11" s="1"/>
  <c r="E77" i="11" s="1"/>
  <c r="I87" i="12"/>
  <c r="C87" i="11"/>
  <c r="J87" i="10"/>
  <c r="C67" i="10" s="1"/>
  <c r="E67" i="10" s="1"/>
  <c r="H141" i="2"/>
  <c r="F88" i="12"/>
  <c r="L88" i="10"/>
  <c r="F89" i="12"/>
  <c r="H88" i="10"/>
  <c r="C89" i="12"/>
  <c r="C34" i="12" s="1"/>
  <c r="E34" i="12" s="1"/>
  <c r="L91" i="12"/>
  <c r="L101" i="12" s="1"/>
  <c r="L141" i="2"/>
  <c r="K18" i="7"/>
  <c r="I90" i="11"/>
  <c r="I115" i="11" s="1"/>
  <c r="I116" i="11" s="1"/>
  <c r="I118" i="11" s="1"/>
  <c r="K89" i="12"/>
  <c r="G91" i="9"/>
  <c r="G101" i="9" s="1"/>
  <c r="I51" i="2"/>
  <c r="I91" i="9"/>
  <c r="I101" i="9" s="1"/>
  <c r="I91" i="10"/>
  <c r="I101" i="10" s="1"/>
  <c r="I81" i="2"/>
  <c r="C63" i="9"/>
  <c r="E63" i="9" s="1"/>
  <c r="H91" i="9"/>
  <c r="H101" i="9" s="1"/>
  <c r="H88" i="9"/>
  <c r="H98" i="9" s="1"/>
  <c r="J89" i="1"/>
  <c r="J99" i="1" s="1"/>
  <c r="H88" i="1"/>
  <c r="H98" i="1" s="1"/>
  <c r="C88" i="1"/>
  <c r="C98" i="1" s="1"/>
  <c r="G18" i="6"/>
  <c r="E90" i="10"/>
  <c r="E115" i="10" s="1"/>
  <c r="E116" i="10" s="1"/>
  <c r="E118" i="10" s="1"/>
  <c r="N18" i="5"/>
  <c r="L90" i="9"/>
  <c r="L115" i="9" s="1"/>
  <c r="L116" i="9" s="1"/>
  <c r="L118" i="9" s="1"/>
  <c r="H18" i="6"/>
  <c r="F90" i="10"/>
  <c r="F115" i="10" s="1"/>
  <c r="F116" i="10" s="1"/>
  <c r="F118" i="10" s="1"/>
  <c r="H88" i="11"/>
  <c r="C58" i="9"/>
  <c r="E58" i="9" s="1"/>
  <c r="K88" i="11"/>
  <c r="K88" i="10"/>
  <c r="C73" i="10" s="1"/>
  <c r="E73" i="10" s="1"/>
  <c r="E141" i="2"/>
  <c r="G87" i="11"/>
  <c r="C52" i="11" s="1"/>
  <c r="E52" i="11" s="1"/>
  <c r="D88" i="11"/>
  <c r="C38" i="11" s="1"/>
  <c r="E38" i="11" s="1"/>
  <c r="I87" i="10"/>
  <c r="C62" i="10" s="1"/>
  <c r="E62" i="10" s="1"/>
  <c r="G18" i="7"/>
  <c r="E90" i="11"/>
  <c r="E115" i="11" s="1"/>
  <c r="E116" i="11" s="1"/>
  <c r="E118" i="11" s="1"/>
  <c r="J88" i="10"/>
  <c r="L18" i="6"/>
  <c r="J90" i="10"/>
  <c r="J115" i="10" s="1"/>
  <c r="J116" i="10" s="1"/>
  <c r="J118" i="10" s="1"/>
  <c r="L89" i="10"/>
  <c r="L99" i="10" s="1"/>
  <c r="H87" i="12"/>
  <c r="C57" i="12" s="1"/>
  <c r="E57" i="12" s="1"/>
  <c r="G87" i="10"/>
  <c r="F88" i="11"/>
  <c r="E18" i="7"/>
  <c r="F91" i="12"/>
  <c r="F101" i="12" s="1"/>
  <c r="D91" i="12"/>
  <c r="D101" i="12" s="1"/>
  <c r="C59" i="9"/>
  <c r="E59" i="9" s="1"/>
  <c r="J91" i="11"/>
  <c r="J101" i="11" s="1"/>
  <c r="C73" i="9"/>
  <c r="E73" i="9" s="1"/>
  <c r="K88" i="9"/>
  <c r="K98" i="9" s="1"/>
  <c r="D91" i="10"/>
  <c r="D101" i="10" s="1"/>
  <c r="C33" i="9"/>
  <c r="E33" i="9" s="1"/>
  <c r="C88" i="9"/>
  <c r="C98" i="9" s="1"/>
  <c r="C34" i="9"/>
  <c r="E34" i="9" s="1"/>
  <c r="C89" i="9"/>
  <c r="C99" i="9" s="1"/>
  <c r="C91" i="12"/>
  <c r="C101" i="12" s="1"/>
  <c r="K51" i="2"/>
  <c r="J141" i="2"/>
  <c r="C44" i="9"/>
  <c r="E44" i="9" s="1"/>
  <c r="C43" i="9"/>
  <c r="E43" i="9" s="1"/>
  <c r="E88" i="9"/>
  <c r="E98" i="9" s="1"/>
  <c r="G141" i="2"/>
  <c r="F111" i="2"/>
  <c r="C89" i="1"/>
  <c r="C99" i="1" s="1"/>
  <c r="H87" i="1"/>
  <c r="H97" i="1" s="1"/>
  <c r="H24" i="2"/>
  <c r="E89" i="1"/>
  <c r="E99" i="1" s="1"/>
  <c r="I88" i="1"/>
  <c r="I98" i="1" s="1"/>
  <c r="E87" i="1"/>
  <c r="E97" i="1" s="1"/>
  <c r="H89" i="1"/>
  <c r="H99" i="1" s="1"/>
  <c r="C49" i="1"/>
  <c r="E49" i="1" s="1"/>
  <c r="C62" i="9"/>
  <c r="E62" i="9" s="1"/>
  <c r="C54" i="1"/>
  <c r="E54" i="1" s="1"/>
  <c r="G88" i="10"/>
  <c r="C53" i="10" s="1"/>
  <c r="E53" i="10" s="1"/>
  <c r="C63" i="1"/>
  <c r="E63" i="1" s="1"/>
  <c r="I18" i="6"/>
  <c r="L88" i="12"/>
  <c r="E91" i="12"/>
  <c r="E101" i="12" s="1"/>
  <c r="F89" i="11"/>
  <c r="C49" i="11" s="1"/>
  <c r="E49" i="11" s="1"/>
  <c r="I87" i="11"/>
  <c r="C88" i="11"/>
  <c r="C33" i="11" s="1"/>
  <c r="E33" i="11" s="1"/>
  <c r="F87" i="11"/>
  <c r="L88" i="11"/>
  <c r="C78" i="11" s="1"/>
  <c r="E78" i="11" s="1"/>
  <c r="H18" i="8"/>
  <c r="F90" i="12"/>
  <c r="F115" i="12" s="1"/>
  <c r="F116" i="12" s="1"/>
  <c r="F118" i="12" s="1"/>
  <c r="D87" i="11"/>
  <c r="C37" i="11" s="1"/>
  <c r="E37" i="11" s="1"/>
  <c r="H87" i="9"/>
  <c r="H97" i="9" s="1"/>
  <c r="L87" i="10"/>
  <c r="G18" i="8"/>
  <c r="H87" i="11"/>
  <c r="C57" i="11" s="1"/>
  <c r="E57" i="11" s="1"/>
  <c r="D141" i="2"/>
  <c r="E91" i="10"/>
  <c r="E101" i="10" s="1"/>
  <c r="E81" i="2"/>
  <c r="F91" i="10"/>
  <c r="F101" i="10" s="1"/>
  <c r="K111" i="2"/>
  <c r="K91" i="11"/>
  <c r="K101" i="11" s="1"/>
  <c r="I111" i="2"/>
  <c r="I91" i="11"/>
  <c r="I101" i="11" s="1"/>
  <c r="H81" i="2"/>
  <c r="C141" i="2"/>
  <c r="K91" i="9"/>
  <c r="K101" i="9" s="1"/>
  <c r="K81" i="2"/>
  <c r="G111" i="2"/>
  <c r="G91" i="11"/>
  <c r="G101" i="11" s="1"/>
  <c r="C47" i="9"/>
  <c r="E47" i="9" s="1"/>
  <c r="F87" i="9"/>
  <c r="F97" i="9" s="1"/>
  <c r="C49" i="9"/>
  <c r="E49" i="9" s="1"/>
  <c r="F87" i="1"/>
  <c r="F97" i="1" s="1"/>
  <c r="F24" i="2"/>
  <c r="E24" i="2"/>
  <c r="F89" i="1"/>
  <c r="F99" i="1" s="1"/>
  <c r="D123" i="1" l="1"/>
  <c r="F123" i="1"/>
  <c r="F123" i="9" s="1"/>
  <c r="F123" i="10" s="1"/>
  <c r="I123" i="1"/>
  <c r="I123" i="9" s="1"/>
  <c r="I123" i="10" s="1"/>
  <c r="I123" i="11" s="1"/>
  <c r="C123" i="1"/>
  <c r="C123" i="9" s="1"/>
  <c r="C123" i="10" s="1"/>
  <c r="C123" i="11" s="1"/>
  <c r="C123" i="12" s="1"/>
  <c r="K123" i="1"/>
  <c r="K123" i="9" s="1"/>
  <c r="J123" i="1"/>
  <c r="G123" i="1"/>
  <c r="G123" i="9" s="1"/>
  <c r="G123" i="10" s="1"/>
  <c r="G123" i="11" s="1"/>
  <c r="E123" i="1"/>
  <c r="L123" i="1"/>
  <c r="L123" i="9" s="1"/>
  <c r="H123" i="1"/>
  <c r="H123" i="9" s="1"/>
  <c r="I100" i="1"/>
  <c r="K98" i="10"/>
  <c r="D97" i="12"/>
  <c r="K100" i="12"/>
  <c r="G97" i="11"/>
  <c r="J100" i="11"/>
  <c r="J97" i="10"/>
  <c r="I98" i="12"/>
  <c r="E75" i="1"/>
  <c r="F73" i="1" s="1"/>
  <c r="P32" i="1" s="1"/>
  <c r="L100" i="12"/>
  <c r="I99" i="12"/>
  <c r="D97" i="11"/>
  <c r="F99" i="11"/>
  <c r="J100" i="9"/>
  <c r="L100" i="1"/>
  <c r="G100" i="1"/>
  <c r="L19" i="3"/>
  <c r="J17" i="2" s="1"/>
  <c r="P33" i="1"/>
  <c r="E80" i="1"/>
  <c r="F78" i="1" s="1"/>
  <c r="Q32" i="1" s="1"/>
  <c r="C9" i="2"/>
  <c r="L9" i="2"/>
  <c r="M19" i="3"/>
  <c r="K17" i="2" s="1"/>
  <c r="J19" i="3"/>
  <c r="H17" i="2" s="1"/>
  <c r="E55" i="1"/>
  <c r="F53" i="1" s="1"/>
  <c r="F9" i="2"/>
  <c r="G19" i="3"/>
  <c r="E17" i="2" s="1"/>
  <c r="G99" i="12"/>
  <c r="C72" i="11"/>
  <c r="E72" i="11" s="1"/>
  <c r="D98" i="10"/>
  <c r="F98" i="10"/>
  <c r="K97" i="10"/>
  <c r="J100" i="10"/>
  <c r="C73" i="11"/>
  <c r="E73" i="11" s="1"/>
  <c r="K98" i="11"/>
  <c r="C58" i="10"/>
  <c r="E58" i="10" s="1"/>
  <c r="H98" i="10"/>
  <c r="C32" i="11"/>
  <c r="E32" i="11" s="1"/>
  <c r="C97" i="11"/>
  <c r="C69" i="12"/>
  <c r="E69" i="12" s="1"/>
  <c r="J99" i="12"/>
  <c r="C58" i="12"/>
  <c r="E58" i="12" s="1"/>
  <c r="H98" i="12"/>
  <c r="C48" i="11"/>
  <c r="E48" i="11" s="1"/>
  <c r="F98" i="11"/>
  <c r="K99" i="12"/>
  <c r="C74" i="12"/>
  <c r="E74" i="12" s="1"/>
  <c r="C49" i="12"/>
  <c r="E49" i="12" s="1"/>
  <c r="F99" i="12"/>
  <c r="C62" i="12"/>
  <c r="E62" i="12" s="1"/>
  <c r="I97" i="12"/>
  <c r="L99" i="12"/>
  <c r="C79" i="12"/>
  <c r="E79" i="12" s="1"/>
  <c r="C43" i="11"/>
  <c r="E43" i="11" s="1"/>
  <c r="E98" i="11"/>
  <c r="C44" i="10"/>
  <c r="E44" i="10" s="1"/>
  <c r="E99" i="10"/>
  <c r="C59" i="10"/>
  <c r="E59" i="10" s="1"/>
  <c r="H99" i="10"/>
  <c r="C68" i="10"/>
  <c r="E68" i="10" s="1"/>
  <c r="J98" i="10"/>
  <c r="G99" i="10"/>
  <c r="C54" i="10"/>
  <c r="E54" i="10" s="1"/>
  <c r="L97" i="10"/>
  <c r="C77" i="10"/>
  <c r="E77" i="10" s="1"/>
  <c r="G97" i="10"/>
  <c r="C52" i="10"/>
  <c r="E52" i="10" s="1"/>
  <c r="L98" i="10"/>
  <c r="C78" i="10"/>
  <c r="E78" i="10" s="1"/>
  <c r="C47" i="11"/>
  <c r="E47" i="11" s="1"/>
  <c r="F97" i="11"/>
  <c r="C48" i="12"/>
  <c r="E48" i="12" s="1"/>
  <c r="F98" i="12"/>
  <c r="C49" i="10"/>
  <c r="E49" i="10" s="1"/>
  <c r="F99" i="10"/>
  <c r="C58" i="11"/>
  <c r="E58" i="11" s="1"/>
  <c r="H98" i="11"/>
  <c r="C64" i="10"/>
  <c r="E64" i="10" s="1"/>
  <c r="E65" i="10" s="1"/>
  <c r="F63" i="10" s="1"/>
  <c r="I99" i="10"/>
  <c r="C54" i="11"/>
  <c r="E54" i="11" s="1"/>
  <c r="G99" i="11"/>
  <c r="D97" i="10"/>
  <c r="C37" i="10"/>
  <c r="E37" i="10" s="1"/>
  <c r="C78" i="12"/>
  <c r="E78" i="12" s="1"/>
  <c r="L98" i="12"/>
  <c r="C59" i="11"/>
  <c r="E59" i="11" s="1"/>
  <c r="H99" i="11"/>
  <c r="I97" i="11"/>
  <c r="C62" i="11"/>
  <c r="E62" i="11" s="1"/>
  <c r="C63" i="11"/>
  <c r="E63" i="11" s="1"/>
  <c r="I98" i="11"/>
  <c r="C42" i="11"/>
  <c r="E42" i="11" s="1"/>
  <c r="E97" i="11"/>
  <c r="C79" i="11"/>
  <c r="E79" i="11" s="1"/>
  <c r="L99" i="11"/>
  <c r="C69" i="11"/>
  <c r="E69" i="11" s="1"/>
  <c r="J99" i="11"/>
  <c r="H91" i="10"/>
  <c r="H101" i="10" s="1"/>
  <c r="F91" i="11"/>
  <c r="F101" i="11" s="1"/>
  <c r="D81" i="2"/>
  <c r="I36" i="2"/>
  <c r="K19" i="5"/>
  <c r="I44" i="2" s="1"/>
  <c r="J126" i="2"/>
  <c r="L19" i="8"/>
  <c r="J134" i="2" s="1"/>
  <c r="C42" i="9"/>
  <c r="E42" i="9" s="1"/>
  <c r="E87" i="9"/>
  <c r="E97" i="9" s="1"/>
  <c r="C115" i="1"/>
  <c r="C116" i="1" s="1"/>
  <c r="C118" i="1" s="1"/>
  <c r="C100" i="1"/>
  <c r="I18" i="8"/>
  <c r="G90" i="12"/>
  <c r="C67" i="11"/>
  <c r="E67" i="11" s="1"/>
  <c r="C69" i="10"/>
  <c r="E69" i="10" s="1"/>
  <c r="J99" i="10"/>
  <c r="E50" i="1"/>
  <c r="F48" i="1" s="1"/>
  <c r="C31" i="9"/>
  <c r="E31" i="9" s="1"/>
  <c r="E35" i="9" s="1"/>
  <c r="F33" i="9" s="1"/>
  <c r="C86" i="9"/>
  <c r="C96" i="9" s="1"/>
  <c r="I96" i="12"/>
  <c r="C61" i="12"/>
  <c r="E61" i="12" s="1"/>
  <c r="E35" i="1"/>
  <c r="F33" i="1" s="1"/>
  <c r="H33" i="1" s="1"/>
  <c r="I96" i="11"/>
  <c r="C61" i="11"/>
  <c r="E61" i="11" s="1"/>
  <c r="I19" i="6"/>
  <c r="G74" i="2" s="1"/>
  <c r="G66" i="2"/>
  <c r="H19" i="6"/>
  <c r="F74" i="2" s="1"/>
  <c r="F66" i="2"/>
  <c r="J111" i="2"/>
  <c r="E19" i="6"/>
  <c r="C74" i="2" s="1"/>
  <c r="C66" i="2"/>
  <c r="F36" i="2"/>
  <c r="H19" i="5"/>
  <c r="F44" i="2" s="1"/>
  <c r="H91" i="12"/>
  <c r="H101" i="12" s="1"/>
  <c r="D96" i="2"/>
  <c r="F19" i="7"/>
  <c r="D104" i="2" s="1"/>
  <c r="K66" i="2"/>
  <c r="M19" i="6"/>
  <c r="K74" i="2" s="1"/>
  <c r="D123" i="9"/>
  <c r="K96" i="2"/>
  <c r="M19" i="7"/>
  <c r="K104" i="2" s="1"/>
  <c r="C87" i="9"/>
  <c r="C97" i="9" s="1"/>
  <c r="H89" i="9"/>
  <c r="H99" i="9" s="1"/>
  <c r="F96" i="2"/>
  <c r="H19" i="7"/>
  <c r="F104" i="2" s="1"/>
  <c r="E98" i="10"/>
  <c r="C43" i="10"/>
  <c r="E43" i="10" s="1"/>
  <c r="C47" i="12"/>
  <c r="E47" i="12" s="1"/>
  <c r="F115" i="1"/>
  <c r="F116" i="1" s="1"/>
  <c r="F118" i="1" s="1"/>
  <c r="F100" i="1"/>
  <c r="J96" i="11"/>
  <c r="C66" i="11"/>
  <c r="E66" i="11" s="1"/>
  <c r="F89" i="9"/>
  <c r="F99" i="9" s="1"/>
  <c r="H97" i="11"/>
  <c r="F100" i="12"/>
  <c r="G98" i="10"/>
  <c r="J66" i="2"/>
  <c r="L19" i="6"/>
  <c r="J74" i="2" s="1"/>
  <c r="I97" i="10"/>
  <c r="L100" i="9"/>
  <c r="G51" i="2"/>
  <c r="C99" i="12"/>
  <c r="E100" i="9"/>
  <c r="H100" i="9"/>
  <c r="H100" i="10"/>
  <c r="D100" i="10"/>
  <c r="C98" i="12"/>
  <c r="J96" i="2"/>
  <c r="L19" i="7"/>
  <c r="J104" i="2" s="1"/>
  <c r="I98" i="10"/>
  <c r="D98" i="12"/>
  <c r="J98" i="11"/>
  <c r="G100" i="9"/>
  <c r="J36" i="2"/>
  <c r="L19" i="5"/>
  <c r="J44" i="2" s="1"/>
  <c r="H90" i="11"/>
  <c r="E99" i="11"/>
  <c r="N19" i="8"/>
  <c r="L134" i="2" s="1"/>
  <c r="L126" i="2"/>
  <c r="M19" i="8"/>
  <c r="K134" i="2" s="1"/>
  <c r="K126" i="2"/>
  <c r="D87" i="9"/>
  <c r="D97" i="9" s="1"/>
  <c r="E97" i="12"/>
  <c r="C97" i="12"/>
  <c r="D100" i="12"/>
  <c r="C99" i="11"/>
  <c r="C32" i="10"/>
  <c r="E32" i="10" s="1"/>
  <c r="C74" i="11"/>
  <c r="E74" i="11" s="1"/>
  <c r="K18" i="8"/>
  <c r="I90" i="12"/>
  <c r="C64" i="11"/>
  <c r="E64" i="11" s="1"/>
  <c r="I99" i="11"/>
  <c r="E96" i="10"/>
  <c r="C41" i="10"/>
  <c r="E41" i="10" s="1"/>
  <c r="E40" i="1"/>
  <c r="F38" i="1" s="1"/>
  <c r="I35" i="1" s="1"/>
  <c r="H96" i="2"/>
  <c r="J19" i="7"/>
  <c r="H104" i="2" s="1"/>
  <c r="H111" i="2"/>
  <c r="K98" i="12"/>
  <c r="C73" i="12"/>
  <c r="E73" i="12" s="1"/>
  <c r="C79" i="9"/>
  <c r="E79" i="9" s="1"/>
  <c r="C68" i="12"/>
  <c r="E68" i="12" s="1"/>
  <c r="E45" i="1"/>
  <c r="F43" i="1" s="1"/>
  <c r="J35" i="1" s="1"/>
  <c r="E50" i="9"/>
  <c r="F48" i="9" s="1"/>
  <c r="K35" i="9" s="1"/>
  <c r="H96" i="11"/>
  <c r="C56" i="11"/>
  <c r="E56" i="11" s="1"/>
  <c r="F96" i="11"/>
  <c r="C46" i="11"/>
  <c r="E46" i="11" s="1"/>
  <c r="F126" i="2"/>
  <c r="H19" i="8"/>
  <c r="F134" i="2" s="1"/>
  <c r="E89" i="9"/>
  <c r="E99" i="9" s="1"/>
  <c r="F141" i="2"/>
  <c r="C90" i="11"/>
  <c r="L36" i="2"/>
  <c r="N19" i="5"/>
  <c r="L44" i="2" s="1"/>
  <c r="G91" i="12"/>
  <c r="G101" i="12" s="1"/>
  <c r="J91" i="12"/>
  <c r="J101" i="12" s="1"/>
  <c r="C79" i="10"/>
  <c r="E79" i="10" s="1"/>
  <c r="E36" i="2"/>
  <c r="G19" i="5"/>
  <c r="E44" i="2" s="1"/>
  <c r="H36" i="2"/>
  <c r="J19" i="5"/>
  <c r="H44" i="2" s="1"/>
  <c r="H66" i="2"/>
  <c r="J19" i="6"/>
  <c r="H74" i="2" s="1"/>
  <c r="F19" i="6"/>
  <c r="D74" i="2" s="1"/>
  <c r="D66" i="2"/>
  <c r="D91" i="11"/>
  <c r="D101" i="11" s="1"/>
  <c r="D88" i="9"/>
  <c r="D98" i="9" s="1"/>
  <c r="G36" i="2"/>
  <c r="I19" i="5"/>
  <c r="G44" i="2" s="1"/>
  <c r="I87" i="9"/>
  <c r="I97" i="9" s="1"/>
  <c r="E91" i="9"/>
  <c r="E101" i="9" s="1"/>
  <c r="G89" i="9"/>
  <c r="G99" i="9" s="1"/>
  <c r="C99" i="10"/>
  <c r="F19" i="8"/>
  <c r="D134" i="2" s="1"/>
  <c r="D126" i="2"/>
  <c r="C100" i="9"/>
  <c r="J123" i="9"/>
  <c r="J123" i="10" s="1"/>
  <c r="H90" i="12"/>
  <c r="C53" i="12"/>
  <c r="E53" i="12" s="1"/>
  <c r="H97" i="10"/>
  <c r="C57" i="10"/>
  <c r="E57" i="10" s="1"/>
  <c r="C96" i="12"/>
  <c r="C39" i="10"/>
  <c r="E39" i="10" s="1"/>
  <c r="F81" i="2"/>
  <c r="C57" i="9"/>
  <c r="E57" i="9" s="1"/>
  <c r="E19" i="7"/>
  <c r="C104" i="2" s="1"/>
  <c r="C96" i="2"/>
  <c r="E100" i="11"/>
  <c r="D98" i="11"/>
  <c r="E100" i="10"/>
  <c r="I88" i="9"/>
  <c r="I98" i="9" s="1"/>
  <c r="I100" i="11"/>
  <c r="D100" i="1"/>
  <c r="K100" i="9"/>
  <c r="E97" i="10"/>
  <c r="C111" i="2"/>
  <c r="E99" i="12"/>
  <c r="G88" i="9"/>
  <c r="G98" i="9" s="1"/>
  <c r="J19" i="8"/>
  <c r="H134" i="2" s="1"/>
  <c r="H126" i="2"/>
  <c r="F97" i="10"/>
  <c r="C47" i="10"/>
  <c r="E47" i="10" s="1"/>
  <c r="G96" i="10"/>
  <c r="C51" i="10"/>
  <c r="E51" i="10" s="1"/>
  <c r="C31" i="11"/>
  <c r="E31" i="11" s="1"/>
  <c r="C96" i="11"/>
  <c r="E35" i="12"/>
  <c r="F33" i="12" s="1"/>
  <c r="E60" i="1"/>
  <c r="F58" i="1" s="1"/>
  <c r="E126" i="2"/>
  <c r="G19" i="8"/>
  <c r="E134" i="2" s="1"/>
  <c r="K91" i="10"/>
  <c r="K101" i="10" s="1"/>
  <c r="E90" i="12"/>
  <c r="L98" i="11"/>
  <c r="C98" i="11"/>
  <c r="G90" i="10"/>
  <c r="C36" i="2"/>
  <c r="E19" i="5"/>
  <c r="C44" i="2" s="1"/>
  <c r="E18" i="8"/>
  <c r="C90" i="12"/>
  <c r="L97" i="12"/>
  <c r="C77" i="12"/>
  <c r="E77" i="12" s="1"/>
  <c r="C59" i="12"/>
  <c r="E59" i="12" s="1"/>
  <c r="H99" i="12"/>
  <c r="C33" i="10"/>
  <c r="E33" i="10" s="1"/>
  <c r="C98" i="10"/>
  <c r="D96" i="12"/>
  <c r="C36" i="12"/>
  <c r="E36" i="12" s="1"/>
  <c r="E40" i="12" s="1"/>
  <c r="F38" i="12" s="1"/>
  <c r="G96" i="11"/>
  <c r="C51" i="11"/>
  <c r="E51" i="11" s="1"/>
  <c r="H97" i="12"/>
  <c r="E96" i="2"/>
  <c r="G19" i="7"/>
  <c r="E104" i="2" s="1"/>
  <c r="F100" i="10"/>
  <c r="G19" i="6"/>
  <c r="E74" i="2" s="1"/>
  <c r="E66" i="2"/>
  <c r="I96" i="2"/>
  <c r="K19" i="7"/>
  <c r="I104" i="2" s="1"/>
  <c r="L97" i="11"/>
  <c r="C100" i="10"/>
  <c r="F100" i="9"/>
  <c r="M19" i="5"/>
  <c r="K44" i="2" s="1"/>
  <c r="K36" i="2"/>
  <c r="D100" i="11"/>
  <c r="K100" i="10"/>
  <c r="K99" i="10"/>
  <c r="G97" i="12"/>
  <c r="I90" i="9"/>
  <c r="K100" i="11"/>
  <c r="G98" i="11"/>
  <c r="J90" i="12"/>
  <c r="G81" i="2"/>
  <c r="F100" i="11"/>
  <c r="J97" i="12"/>
  <c r="G96" i="12"/>
  <c r="C51" i="12"/>
  <c r="E51" i="12" s="1"/>
  <c r="D96" i="11"/>
  <c r="C36" i="11"/>
  <c r="E36" i="11" s="1"/>
  <c r="E40" i="11" s="1"/>
  <c r="F38" i="11" s="1"/>
  <c r="L90" i="11"/>
  <c r="C71" i="11"/>
  <c r="E71" i="11" s="1"/>
  <c r="K96" i="11"/>
  <c r="H96" i="10"/>
  <c r="C56" i="10"/>
  <c r="E56" i="10" s="1"/>
  <c r="D99" i="12"/>
  <c r="L96" i="2"/>
  <c r="N19" i="7"/>
  <c r="L104" i="2" s="1"/>
  <c r="D99" i="11"/>
  <c r="L51" i="2"/>
  <c r="D90" i="9"/>
  <c r="C66" i="12"/>
  <c r="E66" i="12" s="1"/>
  <c r="K100" i="1"/>
  <c r="E65" i="9"/>
  <c r="F63" i="9" s="1"/>
  <c r="E75" i="9"/>
  <c r="F73" i="9" s="1"/>
  <c r="P32" i="9" s="1"/>
  <c r="C46" i="10"/>
  <c r="E46" i="10" s="1"/>
  <c r="F96" i="10"/>
  <c r="D36" i="2"/>
  <c r="F19" i="5"/>
  <c r="D44" i="2" s="1"/>
  <c r="L96" i="11"/>
  <c r="C76" i="11"/>
  <c r="E76" i="11" s="1"/>
  <c r="L100" i="10"/>
  <c r="K97" i="12"/>
  <c r="E98" i="12"/>
  <c r="C96" i="10"/>
  <c r="H100" i="1"/>
  <c r="E45" i="9"/>
  <c r="F43" i="9" s="1"/>
  <c r="C76" i="10"/>
  <c r="E76" i="10" s="1"/>
  <c r="L96" i="10"/>
  <c r="F96" i="12"/>
  <c r="C46" i="12"/>
  <c r="E46" i="12" s="1"/>
  <c r="E65" i="1"/>
  <c r="F63" i="1" s="1"/>
  <c r="N36" i="1" s="1"/>
  <c r="E100" i="1"/>
  <c r="L88" i="9"/>
  <c r="L98" i="9" s="1"/>
  <c r="G90" i="11"/>
  <c r="L66" i="2"/>
  <c r="N19" i="6"/>
  <c r="L74" i="2" s="1"/>
  <c r="I90" i="10"/>
  <c r="G96" i="2"/>
  <c r="I19" i="7"/>
  <c r="G104" i="2" s="1"/>
  <c r="I66" i="2"/>
  <c r="K19" i="6"/>
  <c r="I74" i="2" s="1"/>
  <c r="H96" i="12"/>
  <c r="C56" i="12"/>
  <c r="E56" i="12" s="1"/>
  <c r="E70" i="9"/>
  <c r="F68" i="9" s="1"/>
  <c r="E70" i="1"/>
  <c r="F68" i="1" s="1"/>
  <c r="O32" i="1" s="1"/>
  <c r="I96" i="10"/>
  <c r="C76" i="9"/>
  <c r="E76" i="9" s="1"/>
  <c r="C36" i="9"/>
  <c r="E36" i="9" s="1"/>
  <c r="E40" i="9" s="1"/>
  <c r="F38" i="9" s="1"/>
  <c r="C56" i="9"/>
  <c r="E56" i="9" s="1"/>
  <c r="J100" i="1"/>
  <c r="K96" i="10"/>
  <c r="C71" i="10"/>
  <c r="E71" i="10" s="1"/>
  <c r="E75" i="10" s="1"/>
  <c r="F73" i="10" s="1"/>
  <c r="P32" i="10" s="1"/>
  <c r="C76" i="12"/>
  <c r="E76" i="12" s="1"/>
  <c r="C41" i="11"/>
  <c r="E41" i="11" s="1"/>
  <c r="J86" i="9"/>
  <c r="J96" i="9" s="1"/>
  <c r="C51" i="9"/>
  <c r="E51" i="9" s="1"/>
  <c r="E55" i="9" s="1"/>
  <c r="F53" i="9" s="1"/>
  <c r="C41" i="12"/>
  <c r="E41" i="12" s="1"/>
  <c r="E45" i="12" s="1"/>
  <c r="F43" i="12" s="1"/>
  <c r="C71" i="12"/>
  <c r="E71" i="12" s="1"/>
  <c r="J96" i="10"/>
  <c r="C36" i="10"/>
  <c r="E36" i="10" s="1"/>
  <c r="I9" i="2"/>
  <c r="I19" i="3"/>
  <c r="G17" i="2" s="1"/>
  <c r="F19" i="3"/>
  <c r="D17" i="2" s="1"/>
  <c r="N40" i="10" l="1"/>
  <c r="N39" i="10"/>
  <c r="N35" i="10"/>
  <c r="N36" i="10"/>
  <c r="N35" i="9"/>
  <c r="N36" i="9"/>
  <c r="O32" i="9"/>
  <c r="O39" i="9"/>
  <c r="E55" i="11"/>
  <c r="F53" i="11" s="1"/>
  <c r="N38" i="10"/>
  <c r="N32" i="10"/>
  <c r="N38" i="9"/>
  <c r="N32" i="9"/>
  <c r="N35" i="1"/>
  <c r="N32" i="1"/>
  <c r="L36" i="1"/>
  <c r="L37" i="1"/>
  <c r="L36" i="9"/>
  <c r="L37" i="9"/>
  <c r="L36" i="11"/>
  <c r="L37" i="11"/>
  <c r="Q35" i="1"/>
  <c r="Q39" i="1"/>
  <c r="P31" i="10"/>
  <c r="P40" i="10"/>
  <c r="P31" i="9"/>
  <c r="P40" i="9"/>
  <c r="P31" i="1"/>
  <c r="P40" i="1"/>
  <c r="I34" i="11"/>
  <c r="I33" i="11"/>
  <c r="I34" i="12"/>
  <c r="I33" i="12"/>
  <c r="I34" i="9"/>
  <c r="I33" i="9"/>
  <c r="H32" i="9"/>
  <c r="H33" i="9"/>
  <c r="H32" i="12"/>
  <c r="H33" i="12"/>
  <c r="E45" i="10"/>
  <c r="F43" i="10" s="1"/>
  <c r="E65" i="12"/>
  <c r="F63" i="12" s="1"/>
  <c r="N34" i="10"/>
  <c r="N31" i="10"/>
  <c r="N34" i="12"/>
  <c r="N31" i="12"/>
  <c r="O34" i="9"/>
  <c r="O31" i="9"/>
  <c r="K33" i="9"/>
  <c r="K31" i="9"/>
  <c r="F102" i="1"/>
  <c r="L34" i="9"/>
  <c r="L31" i="9"/>
  <c r="K102" i="9"/>
  <c r="N34" i="9"/>
  <c r="N31" i="9"/>
  <c r="L102" i="9"/>
  <c r="L34" i="11"/>
  <c r="L31" i="11"/>
  <c r="O35" i="1"/>
  <c r="O37" i="1"/>
  <c r="E102" i="1"/>
  <c r="M33" i="1"/>
  <c r="M35" i="1"/>
  <c r="K33" i="1"/>
  <c r="K35" i="1"/>
  <c r="H32" i="1"/>
  <c r="H35" i="1"/>
  <c r="D102" i="1"/>
  <c r="I34" i="1"/>
  <c r="I33" i="1"/>
  <c r="I102" i="1"/>
  <c r="J102" i="1"/>
  <c r="P34" i="1"/>
  <c r="P35" i="1"/>
  <c r="L34" i="1"/>
  <c r="L33" i="1"/>
  <c r="Q34" i="1"/>
  <c r="Q33" i="1"/>
  <c r="L102" i="1"/>
  <c r="O34" i="1"/>
  <c r="O39" i="1"/>
  <c r="K32" i="1"/>
  <c r="K37" i="1"/>
  <c r="N34" i="1"/>
  <c r="N38" i="1"/>
  <c r="E80" i="9"/>
  <c r="F78" i="9" s="1"/>
  <c r="Q32" i="9" s="1"/>
  <c r="E80" i="11"/>
  <c r="F78" i="11" s="1"/>
  <c r="P39" i="1"/>
  <c r="J34" i="12"/>
  <c r="J32" i="12"/>
  <c r="J34" i="1"/>
  <c r="J32" i="1"/>
  <c r="J34" i="9"/>
  <c r="J32" i="9"/>
  <c r="J34" i="10"/>
  <c r="J32" i="10"/>
  <c r="M34" i="1"/>
  <c r="M37" i="1"/>
  <c r="E55" i="12"/>
  <c r="F53" i="12" s="1"/>
  <c r="E102" i="11"/>
  <c r="E70" i="10"/>
  <c r="F68" i="10" s="1"/>
  <c r="E50" i="11"/>
  <c r="F48" i="11" s="1"/>
  <c r="K35" i="11" s="1"/>
  <c r="G102" i="1"/>
  <c r="H31" i="9"/>
  <c r="H34" i="9"/>
  <c r="K102" i="11"/>
  <c r="H31" i="12"/>
  <c r="H34" i="12"/>
  <c r="E75" i="11"/>
  <c r="F73" i="11" s="1"/>
  <c r="H31" i="1"/>
  <c r="H34" i="1"/>
  <c r="K102" i="12"/>
  <c r="J102" i="10"/>
  <c r="E35" i="11"/>
  <c r="F33" i="11" s="1"/>
  <c r="D102" i="10"/>
  <c r="E40" i="10"/>
  <c r="F38" i="10" s="1"/>
  <c r="F102" i="12"/>
  <c r="E50" i="10"/>
  <c r="F48" i="10" s="1"/>
  <c r="K32" i="10" s="1"/>
  <c r="D102" i="12"/>
  <c r="N33" i="12"/>
  <c r="J33" i="12"/>
  <c r="J31" i="12"/>
  <c r="E60" i="12"/>
  <c r="F58" i="12" s="1"/>
  <c r="I32" i="12"/>
  <c r="I31" i="12"/>
  <c r="L102" i="12"/>
  <c r="L32" i="12"/>
  <c r="J102" i="11"/>
  <c r="L35" i="11"/>
  <c r="L32" i="11"/>
  <c r="I102" i="11"/>
  <c r="I32" i="11"/>
  <c r="I31" i="11"/>
  <c r="Q34" i="11"/>
  <c r="O33" i="10"/>
  <c r="P39" i="10"/>
  <c r="P34" i="10"/>
  <c r="E35" i="10"/>
  <c r="F33" i="10" s="1"/>
  <c r="E102" i="10"/>
  <c r="N37" i="10"/>
  <c r="N33" i="10"/>
  <c r="F102" i="10"/>
  <c r="C102" i="10"/>
  <c r="I31" i="10"/>
  <c r="J31" i="10"/>
  <c r="L102" i="10"/>
  <c r="G102" i="9"/>
  <c r="F102" i="9"/>
  <c r="H102" i="9"/>
  <c r="O38" i="9"/>
  <c r="O33" i="9"/>
  <c r="L35" i="9"/>
  <c r="L32" i="9"/>
  <c r="P39" i="9"/>
  <c r="P34" i="9"/>
  <c r="K34" i="9"/>
  <c r="K32" i="9"/>
  <c r="J33" i="9"/>
  <c r="J31" i="9"/>
  <c r="N37" i="9"/>
  <c r="N33" i="9"/>
  <c r="Q34" i="9"/>
  <c r="I32" i="9"/>
  <c r="I31" i="9"/>
  <c r="C102" i="9"/>
  <c r="E60" i="9"/>
  <c r="F58" i="9" s="1"/>
  <c r="J102" i="9"/>
  <c r="K102" i="1"/>
  <c r="H102" i="1"/>
  <c r="C102" i="1"/>
  <c r="O31" i="1"/>
  <c r="O33" i="1"/>
  <c r="N31" i="1"/>
  <c r="N33" i="1"/>
  <c r="M31" i="1"/>
  <c r="M32" i="1"/>
  <c r="L31" i="1"/>
  <c r="L32" i="1"/>
  <c r="Q40" i="1"/>
  <c r="Q31" i="1"/>
  <c r="O38" i="1"/>
  <c r="O40" i="1"/>
  <c r="N37" i="1"/>
  <c r="N40" i="1"/>
  <c r="M36" i="1"/>
  <c r="M40" i="1"/>
  <c r="L35" i="1"/>
  <c r="L40" i="1"/>
  <c r="K34" i="1"/>
  <c r="K31" i="1"/>
  <c r="J33" i="1"/>
  <c r="J31" i="1"/>
  <c r="I32" i="1"/>
  <c r="I31" i="1"/>
  <c r="E75" i="12"/>
  <c r="F73" i="12" s="1"/>
  <c r="P32" i="12" s="1"/>
  <c r="E70" i="12"/>
  <c r="F68" i="12" s="1"/>
  <c r="E50" i="12"/>
  <c r="F48" i="12" s="1"/>
  <c r="K35" i="12" s="1"/>
  <c r="E80" i="12"/>
  <c r="F78" i="12" s="1"/>
  <c r="Q32" i="12" s="1"/>
  <c r="E60" i="11"/>
  <c r="F58" i="11" s="1"/>
  <c r="E70" i="11"/>
  <c r="F68" i="11" s="1"/>
  <c r="E45" i="11"/>
  <c r="F43" i="11" s="1"/>
  <c r="E80" i="10"/>
  <c r="F78" i="10" s="1"/>
  <c r="Q32" i="10" s="1"/>
  <c r="E55" i="10"/>
  <c r="F53" i="10" s="1"/>
  <c r="E60" i="10"/>
  <c r="F58" i="10" s="1"/>
  <c r="G115" i="11"/>
  <c r="G116" i="11" s="1"/>
  <c r="G118" i="11" s="1"/>
  <c r="G100" i="11"/>
  <c r="G102" i="11" s="1"/>
  <c r="D115" i="9"/>
  <c r="D116" i="9" s="1"/>
  <c r="D118" i="9" s="1"/>
  <c r="D100" i="9"/>
  <c r="D102" i="9" s="1"/>
  <c r="G126" i="2"/>
  <c r="I19" i="8"/>
  <c r="G134" i="2" s="1"/>
  <c r="I115" i="9"/>
  <c r="I116" i="9" s="1"/>
  <c r="I118" i="9" s="1"/>
  <c r="I100" i="9"/>
  <c r="I102" i="9" s="1"/>
  <c r="C115" i="11"/>
  <c r="C116" i="11" s="1"/>
  <c r="C118" i="11" s="1"/>
  <c r="C100" i="11"/>
  <c r="C102" i="11" s="1"/>
  <c r="K123" i="10"/>
  <c r="K102" i="10"/>
  <c r="N118" i="1"/>
  <c r="D102" i="11"/>
  <c r="G115" i="10"/>
  <c r="G116" i="10" s="1"/>
  <c r="G118" i="10" s="1"/>
  <c r="G100" i="10"/>
  <c r="G102" i="10" s="1"/>
  <c r="H115" i="11"/>
  <c r="H116" i="11" s="1"/>
  <c r="H118" i="11" s="1"/>
  <c r="H100" i="11"/>
  <c r="H102" i="11" s="1"/>
  <c r="E65" i="11"/>
  <c r="F63" i="11" s="1"/>
  <c r="I115" i="10"/>
  <c r="I116" i="10" s="1"/>
  <c r="I118" i="10" s="1"/>
  <c r="I100" i="10"/>
  <c r="I102" i="10" s="1"/>
  <c r="L115" i="11"/>
  <c r="L116" i="11" s="1"/>
  <c r="L118" i="11" s="1"/>
  <c r="L100" i="11"/>
  <c r="L102" i="11" s="1"/>
  <c r="F123" i="11"/>
  <c r="F102" i="11"/>
  <c r="L123" i="10"/>
  <c r="J123" i="11"/>
  <c r="J123" i="12" s="1"/>
  <c r="J115" i="12"/>
  <c r="J116" i="12" s="1"/>
  <c r="J118" i="12" s="1"/>
  <c r="J100" i="12"/>
  <c r="C100" i="12"/>
  <c r="C102" i="12" s="1"/>
  <c r="C115" i="12"/>
  <c r="C116" i="12" s="1"/>
  <c r="C118" i="12" s="1"/>
  <c r="H115" i="12"/>
  <c r="H116" i="12" s="1"/>
  <c r="H118" i="12" s="1"/>
  <c r="H100" i="12"/>
  <c r="E123" i="9"/>
  <c r="E102" i="9"/>
  <c r="G123" i="12"/>
  <c r="I123" i="12"/>
  <c r="I115" i="12"/>
  <c r="I116" i="12" s="1"/>
  <c r="I118" i="12" s="1"/>
  <c r="I100" i="12"/>
  <c r="I102" i="12" s="1"/>
  <c r="C126" i="2"/>
  <c r="E19" i="8"/>
  <c r="C134" i="2" s="1"/>
  <c r="E115" i="12"/>
  <c r="E116" i="12" s="1"/>
  <c r="E118" i="12" s="1"/>
  <c r="E100" i="12"/>
  <c r="E102" i="12" s="1"/>
  <c r="I126" i="2"/>
  <c r="K19" i="8"/>
  <c r="I134" i="2" s="1"/>
  <c r="G115" i="12"/>
  <c r="G116" i="12" s="1"/>
  <c r="G118" i="12" s="1"/>
  <c r="G100" i="12"/>
  <c r="H123" i="10"/>
  <c r="H102" i="10"/>
  <c r="D123" i="10"/>
  <c r="D123" i="11" s="1"/>
  <c r="J33" i="10" l="1"/>
  <c r="J40" i="10"/>
  <c r="I35" i="10"/>
  <c r="I36" i="10"/>
  <c r="N35" i="11"/>
  <c r="N36" i="11"/>
  <c r="N35" i="12"/>
  <c r="N36" i="12"/>
  <c r="O32" i="12"/>
  <c r="O39" i="12"/>
  <c r="O32" i="11"/>
  <c r="O39" i="11"/>
  <c r="O32" i="10"/>
  <c r="O39" i="10"/>
  <c r="N38" i="12"/>
  <c r="N32" i="12"/>
  <c r="Q39" i="11"/>
  <c r="Q32" i="11"/>
  <c r="P40" i="11"/>
  <c r="P32" i="11"/>
  <c r="K32" i="11"/>
  <c r="N38" i="11"/>
  <c r="N32" i="11"/>
  <c r="L36" i="10"/>
  <c r="L37" i="10"/>
  <c r="L36" i="12"/>
  <c r="L37" i="12"/>
  <c r="K34" i="11"/>
  <c r="N37" i="12"/>
  <c r="Q31" i="9"/>
  <c r="Q39" i="9"/>
  <c r="Q31" i="12"/>
  <c r="Q39" i="12"/>
  <c r="Q31" i="10"/>
  <c r="Q39" i="10"/>
  <c r="P31" i="12"/>
  <c r="P40" i="12"/>
  <c r="M31" i="12"/>
  <c r="M35" i="12"/>
  <c r="M31" i="11"/>
  <c r="M35" i="11"/>
  <c r="M31" i="9"/>
  <c r="M35" i="9"/>
  <c r="M31" i="10"/>
  <c r="M35" i="10"/>
  <c r="I34" i="10"/>
  <c r="I33" i="10"/>
  <c r="H32" i="11"/>
  <c r="H33" i="11"/>
  <c r="H32" i="10"/>
  <c r="H33" i="10"/>
  <c r="Q40" i="9"/>
  <c r="M102" i="1"/>
  <c r="K31" i="10"/>
  <c r="K35" i="10"/>
  <c r="I32" i="10"/>
  <c r="O34" i="11"/>
  <c r="O31" i="11"/>
  <c r="Q40" i="11"/>
  <c r="Q31" i="11"/>
  <c r="N34" i="11"/>
  <c r="N31" i="11"/>
  <c r="K33" i="11"/>
  <c r="K31" i="11"/>
  <c r="P34" i="11"/>
  <c r="P31" i="11"/>
  <c r="O34" i="10"/>
  <c r="O31" i="10"/>
  <c r="K33" i="12"/>
  <c r="K31" i="12"/>
  <c r="O34" i="12"/>
  <c r="O31" i="12"/>
  <c r="L34" i="12"/>
  <c r="L31" i="12"/>
  <c r="L34" i="10"/>
  <c r="L31" i="10"/>
  <c r="P41" i="1"/>
  <c r="K34" i="10"/>
  <c r="K33" i="10"/>
  <c r="K41" i="1"/>
  <c r="P39" i="11"/>
  <c r="O41" i="1"/>
  <c r="O38" i="10"/>
  <c r="J34" i="11"/>
  <c r="J32" i="11"/>
  <c r="M34" i="9"/>
  <c r="M37" i="9"/>
  <c r="M34" i="10"/>
  <c r="M37" i="10"/>
  <c r="M34" i="12"/>
  <c r="M37" i="12"/>
  <c r="M34" i="11"/>
  <c r="M37" i="11"/>
  <c r="L35" i="12"/>
  <c r="J102" i="12"/>
  <c r="I41" i="1"/>
  <c r="M41" i="1"/>
  <c r="J41" i="1"/>
  <c r="N41" i="10"/>
  <c r="H41" i="9"/>
  <c r="H41" i="1"/>
  <c r="G102" i="12"/>
  <c r="Q41" i="1"/>
  <c r="H31" i="10"/>
  <c r="H34" i="10"/>
  <c r="L41" i="11"/>
  <c r="H41" i="12"/>
  <c r="I41" i="12"/>
  <c r="J41" i="12"/>
  <c r="H31" i="11"/>
  <c r="H34" i="11"/>
  <c r="P41" i="9"/>
  <c r="I41" i="11"/>
  <c r="N41" i="1"/>
  <c r="P39" i="12"/>
  <c r="P34" i="12"/>
  <c r="M36" i="12"/>
  <c r="M32" i="12"/>
  <c r="Q40" i="12"/>
  <c r="Q34" i="12"/>
  <c r="H102" i="12"/>
  <c r="K34" i="12"/>
  <c r="K32" i="12"/>
  <c r="O38" i="12"/>
  <c r="O33" i="12"/>
  <c r="O38" i="11"/>
  <c r="O33" i="11"/>
  <c r="J33" i="11"/>
  <c r="J31" i="11"/>
  <c r="N37" i="11"/>
  <c r="N33" i="11"/>
  <c r="M36" i="11"/>
  <c r="M32" i="11"/>
  <c r="Q40" i="10"/>
  <c r="Q34" i="10"/>
  <c r="L35" i="10"/>
  <c r="L32" i="10"/>
  <c r="P41" i="10"/>
  <c r="J41" i="10"/>
  <c r="M36" i="10"/>
  <c r="M32" i="10"/>
  <c r="J41" i="9"/>
  <c r="O41" i="9"/>
  <c r="I41" i="9"/>
  <c r="K41" i="9"/>
  <c r="N41" i="9"/>
  <c r="L41" i="9"/>
  <c r="M36" i="9"/>
  <c r="M32" i="9"/>
  <c r="L41" i="1"/>
  <c r="M102" i="11"/>
  <c r="D123" i="12"/>
  <c r="F123" i="12"/>
  <c r="N118" i="10"/>
  <c r="N118" i="11"/>
  <c r="N118" i="9"/>
  <c r="E123" i="10"/>
  <c r="M102" i="9"/>
  <c r="H123" i="11"/>
  <c r="L123" i="11"/>
  <c r="K123" i="11"/>
  <c r="M102" i="10"/>
  <c r="N118" i="12"/>
  <c r="N41" i="12" l="1"/>
  <c r="K41" i="10"/>
  <c r="I41" i="10"/>
  <c r="Q41" i="9"/>
  <c r="P41" i="11"/>
  <c r="Q41" i="11"/>
  <c r="K41" i="11"/>
  <c r="L41" i="12"/>
  <c r="O41" i="10"/>
  <c r="K41" i="12"/>
  <c r="O41" i="11"/>
  <c r="Q41" i="12"/>
  <c r="M41" i="10"/>
  <c r="M41" i="11"/>
  <c r="H41" i="11"/>
  <c r="H41" i="10"/>
  <c r="P41" i="12"/>
  <c r="M41" i="12"/>
  <c r="O41" i="12"/>
  <c r="N41" i="11"/>
  <c r="J41" i="11"/>
  <c r="L41" i="10"/>
  <c r="Q41" i="10"/>
  <c r="M41" i="9"/>
  <c r="E123" i="11"/>
  <c r="L123" i="12"/>
  <c r="H123" i="12"/>
  <c r="M102" i="12"/>
  <c r="K123" i="12"/>
  <c r="E123" i="12" l="1"/>
  <c r="H135" i="1"/>
  <c r="H145" i="1" s="1"/>
  <c r="C214" i="1"/>
  <c r="E214" i="1" s="1"/>
  <c r="L135" i="1"/>
  <c r="L145" i="1" s="1"/>
  <c r="C136" i="12"/>
  <c r="C146" i="12" s="1"/>
  <c r="K135" i="1"/>
  <c r="K145" i="1" s="1"/>
  <c r="F136" i="1"/>
  <c r="F146" i="1" s="1"/>
  <c r="F134" i="1"/>
  <c r="F144" i="1" s="1"/>
  <c r="K136" i="1"/>
  <c r="K146" i="1" s="1"/>
  <c r="J135" i="1"/>
  <c r="J145" i="1" s="1"/>
  <c r="G136" i="1"/>
  <c r="G146" i="1" s="1"/>
  <c r="L136" i="1"/>
  <c r="L146" i="1" s="1"/>
  <c r="C135" i="11"/>
  <c r="C145" i="11" s="1"/>
  <c r="I135" i="1"/>
  <c r="I145" i="1" s="1"/>
  <c r="C135" i="1"/>
  <c r="C145" i="1" s="1"/>
  <c r="K134" i="1"/>
  <c r="K144" i="1" s="1"/>
  <c r="C208" i="1"/>
  <c r="E208" i="1" s="1"/>
  <c r="C134" i="12"/>
  <c r="C144" i="12" s="1"/>
  <c r="C188" i="1"/>
  <c r="E188" i="1" s="1"/>
  <c r="D136" i="1"/>
  <c r="D146" i="1" s="1"/>
  <c r="D135" i="1"/>
  <c r="D145" i="1" s="1"/>
  <c r="C136" i="1"/>
  <c r="C146" i="1" s="1"/>
  <c r="J136" i="9"/>
  <c r="J146" i="9" s="1"/>
  <c r="C220" i="9"/>
  <c r="E220" i="9" s="1"/>
  <c r="C135" i="12"/>
  <c r="C145" i="12" s="1"/>
  <c r="L134" i="1"/>
  <c r="L144" i="1" s="1"/>
  <c r="I134" i="1"/>
  <c r="I144" i="1" s="1"/>
  <c r="E136" i="1"/>
  <c r="E146" i="1" s="1"/>
  <c r="C190" i="1"/>
  <c r="E190" i="1" s="1"/>
  <c r="F135" i="1"/>
  <c r="F145" i="1" s="1"/>
  <c r="H136" i="1"/>
  <c r="H146" i="1" s="1"/>
  <c r="E135" i="1"/>
  <c r="E145" i="1" s="1"/>
  <c r="I136" i="1"/>
  <c r="I146" i="1" s="1"/>
  <c r="G135" i="1"/>
  <c r="G145" i="1" s="1"/>
  <c r="D134" i="1"/>
  <c r="D144" i="1" s="1"/>
  <c r="C136" i="11"/>
  <c r="C146" i="11" s="1"/>
  <c r="C134" i="11"/>
  <c r="C144" i="11" s="1"/>
  <c r="C183" i="1"/>
  <c r="E183" i="1" s="1"/>
  <c r="C189" i="1"/>
  <c r="E189" i="1" s="1"/>
  <c r="J134" i="1"/>
  <c r="J144" i="1" s="1"/>
  <c r="H134" i="1"/>
  <c r="H144" i="1" s="1"/>
  <c r="J136" i="1"/>
  <c r="J146" i="1" s="1"/>
  <c r="G134" i="1"/>
  <c r="G144" i="1" s="1"/>
  <c r="I25" i="2"/>
  <c r="C174" i="1"/>
  <c r="E174" i="1" s="1"/>
  <c r="E136" i="10"/>
  <c r="C219" i="1"/>
  <c r="E219" i="1" s="1"/>
  <c r="C214" i="9"/>
  <c r="E214" i="9" s="1"/>
  <c r="L25" i="2"/>
  <c r="C200" i="1"/>
  <c r="E200" i="1" s="1"/>
  <c r="C203" i="9"/>
  <c r="E203" i="9" s="1"/>
  <c r="C180" i="1"/>
  <c r="E180" i="1" s="1"/>
  <c r="E135" i="12"/>
  <c r="C218" i="9"/>
  <c r="E218" i="9" s="1"/>
  <c r="D134" i="10"/>
  <c r="D136" i="12"/>
  <c r="F136" i="12"/>
  <c r="K134" i="12"/>
  <c r="D135" i="10"/>
  <c r="L134" i="11"/>
  <c r="C218" i="11" s="1"/>
  <c r="E218" i="11" s="1"/>
  <c r="H134" i="12"/>
  <c r="H144" i="12" s="1"/>
  <c r="E134" i="1"/>
  <c r="E144" i="1" s="1"/>
  <c r="C184" i="1"/>
  <c r="E184" i="1" s="1"/>
  <c r="H134" i="11"/>
  <c r="C134" i="1"/>
  <c r="C144" i="1" s="1"/>
  <c r="I136" i="10"/>
  <c r="L135" i="10"/>
  <c r="E134" i="9"/>
  <c r="E144" i="9" s="1"/>
  <c r="C183" i="9"/>
  <c r="E183" i="9" s="1"/>
  <c r="C220" i="1"/>
  <c r="E220" i="1" s="1"/>
  <c r="L134" i="10"/>
  <c r="J134" i="9"/>
  <c r="J144" i="9" s="1"/>
  <c r="C193" i="1"/>
  <c r="E193" i="1" s="1"/>
  <c r="C198" i="9"/>
  <c r="E198" i="9" s="1"/>
  <c r="C173" i="1"/>
  <c r="E173" i="1" s="1"/>
  <c r="F25" i="2"/>
  <c r="C199" i="1"/>
  <c r="E199" i="1" s="1"/>
  <c r="K136" i="9"/>
  <c r="K146" i="9" s="1"/>
  <c r="D25" i="2"/>
  <c r="C194" i="1"/>
  <c r="E194" i="1" s="1"/>
  <c r="I136" i="9"/>
  <c r="I146" i="9" s="1"/>
  <c r="C205" i="9"/>
  <c r="E205" i="9" s="1"/>
  <c r="C175" i="10"/>
  <c r="E175" i="10" s="1"/>
  <c r="F136" i="10"/>
  <c r="F146" i="10" s="1"/>
  <c r="L135" i="12"/>
  <c r="C219" i="12" s="1"/>
  <c r="E219" i="12" s="1"/>
  <c r="C136" i="10"/>
  <c r="C146" i="10" s="1"/>
  <c r="C175" i="11"/>
  <c r="E175" i="11" s="1"/>
  <c r="C173" i="9"/>
  <c r="E173" i="9" s="1"/>
  <c r="C134" i="9"/>
  <c r="C144" i="9" s="1"/>
  <c r="C193" i="9"/>
  <c r="E193" i="9" s="1"/>
  <c r="C179" i="1"/>
  <c r="E179" i="1" s="1"/>
  <c r="F134" i="9"/>
  <c r="F144" i="9" s="1"/>
  <c r="C188" i="9"/>
  <c r="E188" i="9" s="1"/>
  <c r="C195" i="1"/>
  <c r="E195" i="1" s="1"/>
  <c r="K135" i="10"/>
  <c r="J135" i="9"/>
  <c r="J145" i="9" s="1"/>
  <c r="C209" i="9"/>
  <c r="E209" i="9" s="1"/>
  <c r="H135" i="11"/>
  <c r="J134" i="12"/>
  <c r="K134" i="9"/>
  <c r="K144" i="9" s="1"/>
  <c r="D135" i="11"/>
  <c r="G135" i="11"/>
  <c r="G145" i="11" s="1"/>
  <c r="C207" i="1"/>
  <c r="E207" i="1" s="1"/>
  <c r="I134" i="11"/>
  <c r="C187" i="1"/>
  <c r="E187" i="1" s="1"/>
  <c r="J135" i="11"/>
  <c r="G134" i="12"/>
  <c r="F135" i="9"/>
  <c r="F145" i="9" s="1"/>
  <c r="C189" i="9"/>
  <c r="E189" i="9" s="1"/>
  <c r="C179" i="9"/>
  <c r="E179" i="9" s="1"/>
  <c r="F136" i="11"/>
  <c r="F146" i="11" s="1"/>
  <c r="C177" i="1"/>
  <c r="E177" i="1" s="1"/>
  <c r="C209" i="1"/>
  <c r="E209" i="1" s="1"/>
  <c r="C218" i="1"/>
  <c r="E218" i="1" s="1"/>
  <c r="C178" i="1"/>
  <c r="E178" i="1" s="1"/>
  <c r="J134" i="10"/>
  <c r="G25" i="2"/>
  <c r="C210" i="1"/>
  <c r="E210" i="1" s="1"/>
  <c r="G134" i="11"/>
  <c r="C193" i="11" s="1"/>
  <c r="E193" i="11" s="1"/>
  <c r="I135" i="9"/>
  <c r="I145" i="9" s="1"/>
  <c r="C204" i="9"/>
  <c r="E204" i="9" s="1"/>
  <c r="J136" i="12"/>
  <c r="K25" i="2"/>
  <c r="L136" i="11"/>
  <c r="C135" i="9"/>
  <c r="C145" i="9" s="1"/>
  <c r="G136" i="12"/>
  <c r="L135" i="11"/>
  <c r="C134" i="10"/>
  <c r="C144" i="10" s="1"/>
  <c r="C173" i="12"/>
  <c r="E173" i="12" s="1"/>
  <c r="E134" i="12"/>
  <c r="E144" i="12" s="1"/>
  <c r="D136" i="11"/>
  <c r="D146" i="11" s="1"/>
  <c r="E134" i="11"/>
  <c r="E144" i="11" s="1"/>
  <c r="D136" i="10"/>
  <c r="C180" i="10" s="1"/>
  <c r="E180" i="10" s="1"/>
  <c r="C172" i="1"/>
  <c r="E172" i="1" s="1"/>
  <c r="K134" i="10"/>
  <c r="K144" i="10" s="1"/>
  <c r="C204" i="1"/>
  <c r="E204" i="1" s="1"/>
  <c r="G136" i="10"/>
  <c r="G135" i="10"/>
  <c r="I135" i="12"/>
  <c r="H136" i="9"/>
  <c r="H146" i="9" s="1"/>
  <c r="C200" i="9"/>
  <c r="E200" i="9" s="1"/>
  <c r="C197" i="1"/>
  <c r="E197" i="1" s="1"/>
  <c r="I136" i="12"/>
  <c r="I146" i="12" s="1"/>
  <c r="G135" i="12"/>
  <c r="C194" i="12" s="1"/>
  <c r="E194" i="12" s="1"/>
  <c r="D134" i="11"/>
  <c r="D144" i="11" s="1"/>
  <c r="C199" i="9"/>
  <c r="E199" i="9" s="1"/>
  <c r="H135" i="9"/>
  <c r="H145" i="9" s="1"/>
  <c r="J25" i="2"/>
  <c r="C175" i="1"/>
  <c r="E175" i="1" s="1"/>
  <c r="E136" i="12"/>
  <c r="C185" i="12" s="1"/>
  <c r="E185" i="12" s="1"/>
  <c r="L134" i="12"/>
  <c r="C218" i="12" s="1"/>
  <c r="E218" i="12" s="1"/>
  <c r="C185" i="1"/>
  <c r="E185" i="1" s="1"/>
  <c r="K135" i="12"/>
  <c r="I134" i="10"/>
  <c r="I144" i="10" s="1"/>
  <c r="H25" i="2"/>
  <c r="G136" i="11"/>
  <c r="G146" i="11" s="1"/>
  <c r="K136" i="10"/>
  <c r="C215" i="10" s="1"/>
  <c r="E215" i="10" s="1"/>
  <c r="G135" i="9"/>
  <c r="G145" i="9" s="1"/>
  <c r="J135" i="10"/>
  <c r="D135" i="12"/>
  <c r="G134" i="10"/>
  <c r="G144" i="10" s="1"/>
  <c r="H136" i="11"/>
  <c r="J136" i="10"/>
  <c r="J146" i="10" s="1"/>
  <c r="C25" i="2"/>
  <c r="F135" i="12"/>
  <c r="C215" i="1"/>
  <c r="E215" i="1" s="1"/>
  <c r="E25" i="2"/>
  <c r="C203" i="1"/>
  <c r="E203" i="1" s="1"/>
  <c r="F134" i="10"/>
  <c r="F134" i="11"/>
  <c r="C188" i="11" s="1"/>
  <c r="E188" i="11" s="1"/>
  <c r="C213" i="1"/>
  <c r="E213" i="1" s="1"/>
  <c r="C198" i="1"/>
  <c r="E198" i="1" s="1"/>
  <c r="C205" i="1"/>
  <c r="E205" i="1" s="1"/>
  <c r="L136" i="10"/>
  <c r="K135" i="11"/>
  <c r="K145" i="11" s="1"/>
  <c r="I135" i="11"/>
  <c r="C204" i="11" s="1"/>
  <c r="E204" i="11" s="1"/>
  <c r="C182" i="1"/>
  <c r="E182" i="1" s="1"/>
  <c r="I134" i="12"/>
  <c r="J134" i="11"/>
  <c r="C208" i="11" s="1"/>
  <c r="E208" i="11" s="1"/>
  <c r="F135" i="10"/>
  <c r="I135" i="10"/>
  <c r="D134" i="12"/>
  <c r="E134" i="10"/>
  <c r="C183" i="10" s="1"/>
  <c r="E183" i="10" s="1"/>
  <c r="E135" i="10"/>
  <c r="G136" i="9"/>
  <c r="G146" i="9" s="1"/>
  <c r="C195" i="9"/>
  <c r="E195" i="9" s="1"/>
  <c r="I136" i="11"/>
  <c r="H136" i="12"/>
  <c r="H146" i="12" s="1"/>
  <c r="E136" i="11"/>
  <c r="C185" i="11" s="1"/>
  <c r="E185" i="11" s="1"/>
  <c r="C202" i="1"/>
  <c r="E202" i="1" s="1"/>
  <c r="J136" i="11"/>
  <c r="C136" i="9"/>
  <c r="C146" i="9" s="1"/>
  <c r="F135" i="11"/>
  <c r="F145" i="11" s="1"/>
  <c r="L135" i="9"/>
  <c r="L145" i="9" s="1"/>
  <c r="C217" i="1"/>
  <c r="E217" i="1" s="1"/>
  <c r="F134" i="12"/>
  <c r="F144" i="12" s="1"/>
  <c r="K136" i="12"/>
  <c r="K146" i="12" s="1"/>
  <c r="H135" i="10"/>
  <c r="C199" i="10" s="1"/>
  <c r="E199" i="10" s="1"/>
  <c r="L136" i="12"/>
  <c r="L146" i="12" s="1"/>
  <c r="E135" i="9"/>
  <c r="E145" i="9" s="1"/>
  <c r="H135" i="12"/>
  <c r="C192" i="1"/>
  <c r="E192" i="1" s="1"/>
  <c r="K136" i="11"/>
  <c r="D136" i="9"/>
  <c r="D146" i="9" s="1"/>
  <c r="C180" i="9"/>
  <c r="E180" i="9" s="1"/>
  <c r="C212" i="1"/>
  <c r="E212" i="1" s="1"/>
  <c r="E136" i="9"/>
  <c r="E146" i="9" s="1"/>
  <c r="K134" i="11"/>
  <c r="K144" i="11" s="1"/>
  <c r="E135" i="11"/>
  <c r="C184" i="11" s="1"/>
  <c r="E184" i="11" s="1"/>
  <c r="H136" i="10"/>
  <c r="C200" i="10" s="1"/>
  <c r="E200" i="10" s="1"/>
  <c r="C174" i="12"/>
  <c r="E174" i="12" s="1"/>
  <c r="K137" i="1"/>
  <c r="K162" i="1" s="1"/>
  <c r="K163" i="1" s="1"/>
  <c r="K165" i="1" s="1"/>
  <c r="H134" i="10"/>
  <c r="H137" i="1"/>
  <c r="H147" i="1" s="1"/>
  <c r="F137" i="1"/>
  <c r="F147" i="1" s="1"/>
  <c r="E137" i="1"/>
  <c r="E147" i="1" s="1"/>
  <c r="I137" i="1"/>
  <c r="I147" i="1" s="1"/>
  <c r="J135" i="12"/>
  <c r="G137" i="1"/>
  <c r="G147" i="1" s="1"/>
  <c r="D137" i="1"/>
  <c r="D147" i="1" s="1"/>
  <c r="F133" i="1"/>
  <c r="F143" i="1" s="1"/>
  <c r="N37" i="3"/>
  <c r="N38" i="3" s="1"/>
  <c r="L18" i="2" s="1"/>
  <c r="C137" i="1"/>
  <c r="C147" i="1" s="1"/>
  <c r="J137" i="1"/>
  <c r="J147" i="1" s="1"/>
  <c r="J37" i="3"/>
  <c r="H10" i="2" s="1"/>
  <c r="K133" i="1"/>
  <c r="K143" i="1" s="1"/>
  <c r="G37" i="3"/>
  <c r="E10" i="2" s="1"/>
  <c r="M37" i="3"/>
  <c r="K10" i="2" s="1"/>
  <c r="D133" i="1"/>
  <c r="D143" i="1" s="1"/>
  <c r="H133" i="1"/>
  <c r="H143" i="1" s="1"/>
  <c r="L37" i="3"/>
  <c r="L38" i="3" s="1"/>
  <c r="J18" i="2" s="1"/>
  <c r="J133" i="1"/>
  <c r="J143" i="1" s="1"/>
  <c r="I37" i="3"/>
  <c r="G10" i="2" s="1"/>
  <c r="L137" i="1"/>
  <c r="L147" i="1" s="1"/>
  <c r="L133" i="1"/>
  <c r="L143" i="1" s="1"/>
  <c r="K138" i="1"/>
  <c r="K148" i="1" s="1"/>
  <c r="I133" i="1"/>
  <c r="I143" i="1" s="1"/>
  <c r="I138" i="1"/>
  <c r="I148" i="1" s="1"/>
  <c r="K37" i="3"/>
  <c r="K38" i="3" s="1"/>
  <c r="I18" i="2" s="1"/>
  <c r="F138" i="1"/>
  <c r="F148" i="1" s="1"/>
  <c r="G138" i="1"/>
  <c r="G148" i="1" s="1"/>
  <c r="E37" i="3"/>
  <c r="E38" i="3" s="1"/>
  <c r="C18" i="2" s="1"/>
  <c r="F37" i="3"/>
  <c r="F38" i="3" s="1"/>
  <c r="D18" i="2" s="1"/>
  <c r="C182" i="9"/>
  <c r="E182" i="9" s="1"/>
  <c r="L138" i="1"/>
  <c r="L148" i="1" s="1"/>
  <c r="C197" i="9"/>
  <c r="E197" i="9" s="1"/>
  <c r="H133" i="9"/>
  <c r="H143" i="9" s="1"/>
  <c r="C202" i="9"/>
  <c r="E202" i="9" s="1"/>
  <c r="H37" i="3"/>
  <c r="H38" i="3" s="1"/>
  <c r="F18" i="2" s="1"/>
  <c r="D138" i="1"/>
  <c r="D148" i="1" s="1"/>
  <c r="C217" i="9"/>
  <c r="E217" i="9" s="1"/>
  <c r="L133" i="9"/>
  <c r="L143" i="9" s="1"/>
  <c r="C207" i="9"/>
  <c r="E207" i="9" s="1"/>
  <c r="J133" i="9"/>
  <c r="J143" i="9" s="1"/>
  <c r="H138" i="1"/>
  <c r="H148" i="1" s="1"/>
  <c r="E138" i="1"/>
  <c r="E148" i="1" s="1"/>
  <c r="J138" i="1"/>
  <c r="J148" i="1" s="1"/>
  <c r="C192" i="9"/>
  <c r="E192" i="9" s="1"/>
  <c r="G133" i="1"/>
  <c r="G143" i="1" s="1"/>
  <c r="C172" i="9"/>
  <c r="E172" i="9" s="1"/>
  <c r="C133" i="9"/>
  <c r="C143" i="9" s="1"/>
  <c r="E133" i="1"/>
  <c r="E143" i="1" s="1"/>
  <c r="C133" i="1"/>
  <c r="C143" i="1" s="1"/>
  <c r="C177" i="9"/>
  <c r="E177" i="9" s="1"/>
  <c r="D133" i="9"/>
  <c r="D143" i="9" s="1"/>
  <c r="C212" i="9"/>
  <c r="E212" i="9" s="1"/>
  <c r="K133" i="9"/>
  <c r="K143" i="9" s="1"/>
  <c r="F133" i="10"/>
  <c r="K133" i="10"/>
  <c r="F137" i="9"/>
  <c r="H37" i="5"/>
  <c r="H38" i="5" s="1"/>
  <c r="F45" i="2" s="1"/>
  <c r="H137" i="9"/>
  <c r="J37" i="5"/>
  <c r="H37" i="2" s="1"/>
  <c r="I133" i="10"/>
  <c r="C138" i="1"/>
  <c r="C148" i="1" s="1"/>
  <c r="J52" i="2"/>
  <c r="L133" i="10"/>
  <c r="I137" i="9"/>
  <c r="K37" i="5"/>
  <c r="K38" i="5" s="1"/>
  <c r="I45" i="2" s="1"/>
  <c r="I52" i="2"/>
  <c r="I138" i="9"/>
  <c r="I148" i="9" s="1"/>
  <c r="D137" i="9"/>
  <c r="F37" i="5"/>
  <c r="F38" i="5" s="1"/>
  <c r="D45" i="2" s="1"/>
  <c r="G137" i="9"/>
  <c r="I37" i="5"/>
  <c r="G37" i="2" s="1"/>
  <c r="J137" i="9"/>
  <c r="K137" i="9"/>
  <c r="E137" i="9"/>
  <c r="G52" i="2"/>
  <c r="C137" i="9"/>
  <c r="D52" i="2"/>
  <c r="L137" i="9"/>
  <c r="E133" i="10"/>
  <c r="E52" i="2"/>
  <c r="I137" i="10"/>
  <c r="E137" i="10"/>
  <c r="G37" i="6"/>
  <c r="G38" i="6" s="1"/>
  <c r="E75" i="2" s="1"/>
  <c r="D137" i="10"/>
  <c r="F37" i="6"/>
  <c r="F38" i="6" s="1"/>
  <c r="D75" i="2" s="1"/>
  <c r="H133" i="10"/>
  <c r="G133" i="10"/>
  <c r="J133" i="10"/>
  <c r="J133" i="11"/>
  <c r="G137" i="10"/>
  <c r="I37" i="6"/>
  <c r="I38" i="6" s="1"/>
  <c r="G75" i="2" s="1"/>
  <c r="E133" i="11"/>
  <c r="K133" i="11"/>
  <c r="I133" i="11"/>
  <c r="J137" i="10"/>
  <c r="F137" i="10"/>
  <c r="F82" i="2"/>
  <c r="F138" i="10"/>
  <c r="F148" i="10" s="1"/>
  <c r="D133" i="10"/>
  <c r="L133" i="11"/>
  <c r="F52" i="2"/>
  <c r="F138" i="9"/>
  <c r="F148" i="9" s="1"/>
  <c r="E82" i="2"/>
  <c r="E138" i="10"/>
  <c r="E148" i="10" s="1"/>
  <c r="C52" i="2"/>
  <c r="I82" i="2"/>
  <c r="K82" i="2"/>
  <c r="H52" i="2"/>
  <c r="F133" i="11"/>
  <c r="C187" i="11" s="1"/>
  <c r="E187" i="11" s="1"/>
  <c r="J82" i="2"/>
  <c r="J138" i="10"/>
  <c r="J148" i="10" s="1"/>
  <c r="J137" i="11"/>
  <c r="K137" i="10"/>
  <c r="M37" i="6"/>
  <c r="M38" i="6" s="1"/>
  <c r="K75" i="2" s="1"/>
  <c r="H82" i="2"/>
  <c r="H138" i="10"/>
  <c r="H148" i="10" s="1"/>
  <c r="G137" i="11"/>
  <c r="L82" i="2"/>
  <c r="G133" i="11"/>
  <c r="I133" i="12"/>
  <c r="D133" i="11"/>
  <c r="C137" i="11"/>
  <c r="H133" i="11"/>
  <c r="G82" i="2"/>
  <c r="G138" i="10"/>
  <c r="G148" i="10" s="1"/>
  <c r="H137" i="10"/>
  <c r="J37" i="6"/>
  <c r="H67" i="2" s="1"/>
  <c r="L137" i="10"/>
  <c r="N37" i="6"/>
  <c r="L67" i="2" s="1"/>
  <c r="H137" i="11"/>
  <c r="J37" i="7"/>
  <c r="H97" i="2" s="1"/>
  <c r="D137" i="11"/>
  <c r="C133" i="10"/>
  <c r="C143" i="10" s="1"/>
  <c r="F137" i="11"/>
  <c r="H37" i="7"/>
  <c r="F97" i="2" s="1"/>
  <c r="L137" i="12"/>
  <c r="K52" i="2"/>
  <c r="I137" i="11"/>
  <c r="K37" i="7"/>
  <c r="K38" i="7" s="1"/>
  <c r="I105" i="2" s="1"/>
  <c r="C137" i="10"/>
  <c r="H133" i="12"/>
  <c r="G112" i="2"/>
  <c r="G138" i="11"/>
  <c r="G148" i="11" s="1"/>
  <c r="F133" i="12"/>
  <c r="D112" i="2"/>
  <c r="D138" i="11"/>
  <c r="D148" i="11" s="1"/>
  <c r="C133" i="11"/>
  <c r="C143" i="11" s="1"/>
  <c r="F112" i="2"/>
  <c r="L112" i="2"/>
  <c r="L133" i="12"/>
  <c r="I112" i="2"/>
  <c r="I138" i="11"/>
  <c r="I148" i="11" s="1"/>
  <c r="K137" i="11"/>
  <c r="M37" i="7"/>
  <c r="K97" i="2" s="1"/>
  <c r="K112" i="2"/>
  <c r="C82" i="2"/>
  <c r="C138" i="10"/>
  <c r="C148" i="10" s="1"/>
  <c r="J112" i="2"/>
  <c r="J138" i="11"/>
  <c r="J148" i="11" s="1"/>
  <c r="D82" i="2"/>
  <c r="E137" i="11"/>
  <c r="G37" i="7"/>
  <c r="E97" i="2" s="1"/>
  <c r="D137" i="12"/>
  <c r="F37" i="8"/>
  <c r="F38" i="8" s="1"/>
  <c r="D135" i="2" s="1"/>
  <c r="F137" i="12"/>
  <c r="K133" i="12"/>
  <c r="C212" i="12" s="1"/>
  <c r="E212" i="12" s="1"/>
  <c r="E137" i="12"/>
  <c r="G37" i="8"/>
  <c r="E127" i="2" s="1"/>
  <c r="H112" i="2"/>
  <c r="K137" i="12"/>
  <c r="E133" i="12"/>
  <c r="J133" i="12"/>
  <c r="C207" i="12" s="1"/>
  <c r="E207" i="12" s="1"/>
  <c r="L137" i="11"/>
  <c r="G133" i="12"/>
  <c r="C192" i="12" s="1"/>
  <c r="E192" i="12" s="1"/>
  <c r="I137" i="12"/>
  <c r="K37" i="8"/>
  <c r="K38" i="8" s="1"/>
  <c r="I135" i="2" s="1"/>
  <c r="J137" i="12"/>
  <c r="K142" i="2"/>
  <c r="D142" i="2"/>
  <c r="I142" i="2"/>
  <c r="J142" i="2"/>
  <c r="J138" i="12"/>
  <c r="J148" i="12" s="1"/>
  <c r="E112" i="2"/>
  <c r="H142" i="2"/>
  <c r="H138" i="12"/>
  <c r="H148" i="12" s="1"/>
  <c r="H137" i="12"/>
  <c r="D133" i="12"/>
  <c r="C112" i="2"/>
  <c r="F142" i="2"/>
  <c r="L142" i="2"/>
  <c r="G137" i="12"/>
  <c r="I37" i="8"/>
  <c r="I38" i="8" s="1"/>
  <c r="G135" i="2" s="1"/>
  <c r="E142" i="2"/>
  <c r="E138" i="12"/>
  <c r="E148" i="12" s="1"/>
  <c r="C133" i="12"/>
  <c r="C143" i="12" s="1"/>
  <c r="G142" i="2"/>
  <c r="G138" i="12"/>
  <c r="G148" i="12" s="1"/>
  <c r="C142" i="2"/>
  <c r="C137" i="12"/>
  <c r="D149" i="1" l="1"/>
  <c r="E201" i="9"/>
  <c r="F199" i="9" s="1"/>
  <c r="M177" i="9" s="1"/>
  <c r="H149" i="1"/>
  <c r="J10" i="2"/>
  <c r="D37" i="2"/>
  <c r="K146" i="10"/>
  <c r="E206" i="9"/>
  <c r="F204" i="9" s="1"/>
  <c r="V123" i="1"/>
  <c r="L149" i="1"/>
  <c r="O123" i="1"/>
  <c r="L162" i="1"/>
  <c r="L163" i="1" s="1"/>
  <c r="L165" i="1" s="1"/>
  <c r="M38" i="3"/>
  <c r="K18" i="2" s="1"/>
  <c r="E196" i="1"/>
  <c r="F194" i="1" s="1"/>
  <c r="L176" i="1" s="1"/>
  <c r="T123" i="1"/>
  <c r="J38" i="3"/>
  <c r="H18" i="2" s="1"/>
  <c r="E216" i="1"/>
  <c r="F214" i="1" s="1"/>
  <c r="E221" i="1"/>
  <c r="F219" i="1" s="1"/>
  <c r="Q173" i="1" s="1"/>
  <c r="E149" i="1"/>
  <c r="E186" i="1"/>
  <c r="F184" i="1" s="1"/>
  <c r="J173" i="1" s="1"/>
  <c r="M123" i="1"/>
  <c r="F10" i="2"/>
  <c r="D10" i="2"/>
  <c r="S123" i="1"/>
  <c r="S123" i="9" s="1"/>
  <c r="J149" i="1"/>
  <c r="G162" i="1"/>
  <c r="G163" i="1" s="1"/>
  <c r="G165" i="1" s="1"/>
  <c r="F149" i="1"/>
  <c r="E206" i="1"/>
  <c r="F204" i="1" s="1"/>
  <c r="N177" i="1" s="1"/>
  <c r="E201" i="1"/>
  <c r="F199" i="1" s="1"/>
  <c r="M176" i="1" s="1"/>
  <c r="E176" i="1"/>
  <c r="F174" i="1" s="1"/>
  <c r="I149" i="1"/>
  <c r="E181" i="1"/>
  <c r="F179" i="1" s="1"/>
  <c r="E191" i="1"/>
  <c r="F189" i="1" s="1"/>
  <c r="K174" i="1" s="1"/>
  <c r="C149" i="1"/>
  <c r="Q123" i="1"/>
  <c r="G149" i="1"/>
  <c r="J162" i="1"/>
  <c r="J163" i="1" s="1"/>
  <c r="J165" i="1" s="1"/>
  <c r="D162" i="1"/>
  <c r="D163" i="1" s="1"/>
  <c r="D165" i="1" s="1"/>
  <c r="I162" i="1"/>
  <c r="I163" i="1" s="1"/>
  <c r="I165" i="1" s="1"/>
  <c r="L181" i="1"/>
  <c r="N123" i="1"/>
  <c r="I10" i="2"/>
  <c r="C162" i="1"/>
  <c r="C163" i="1" s="1"/>
  <c r="C165" i="1" s="1"/>
  <c r="E162" i="1"/>
  <c r="E163" i="1" s="1"/>
  <c r="E165" i="1" s="1"/>
  <c r="C215" i="12"/>
  <c r="E215" i="12" s="1"/>
  <c r="E146" i="11"/>
  <c r="I97" i="2"/>
  <c r="C214" i="11"/>
  <c r="E214" i="11" s="1"/>
  <c r="F144" i="11"/>
  <c r="J38" i="6"/>
  <c r="H75" i="2" s="1"/>
  <c r="E144" i="10"/>
  <c r="C177" i="12"/>
  <c r="E177" i="12" s="1"/>
  <c r="D143" i="12"/>
  <c r="C182" i="12"/>
  <c r="E182" i="12" s="1"/>
  <c r="E143" i="12"/>
  <c r="J37" i="8"/>
  <c r="K138" i="12"/>
  <c r="K148" i="12" s="1"/>
  <c r="J143" i="12"/>
  <c r="M37" i="8"/>
  <c r="G38" i="8"/>
  <c r="E135" i="2" s="1"/>
  <c r="C197" i="11"/>
  <c r="E197" i="11" s="1"/>
  <c r="H143" i="11"/>
  <c r="H147" i="12"/>
  <c r="H162" i="12"/>
  <c r="H163" i="12" s="1"/>
  <c r="H165" i="12" s="1"/>
  <c r="K147" i="12"/>
  <c r="K162" i="12"/>
  <c r="K163" i="12" s="1"/>
  <c r="K165" i="12" s="1"/>
  <c r="C187" i="12"/>
  <c r="E187" i="12" s="1"/>
  <c r="F143" i="12"/>
  <c r="E37" i="8"/>
  <c r="G127" i="2"/>
  <c r="G143" i="12"/>
  <c r="H138" i="11"/>
  <c r="H148" i="11" s="1"/>
  <c r="E147" i="12"/>
  <c r="E162" i="12"/>
  <c r="E163" i="12" s="1"/>
  <c r="E165" i="12" s="1"/>
  <c r="H37" i="8"/>
  <c r="C177" i="11"/>
  <c r="E177" i="11" s="1"/>
  <c r="D143" i="11"/>
  <c r="F147" i="12"/>
  <c r="F162" i="12"/>
  <c r="F163" i="12" s="1"/>
  <c r="F165" i="12" s="1"/>
  <c r="C217" i="12"/>
  <c r="E217" i="12" s="1"/>
  <c r="L143" i="12"/>
  <c r="C202" i="12"/>
  <c r="E202" i="12" s="1"/>
  <c r="I143" i="12"/>
  <c r="G147" i="12"/>
  <c r="G162" i="12"/>
  <c r="G163" i="12" s="1"/>
  <c r="G165" i="12" s="1"/>
  <c r="F138" i="12"/>
  <c r="F148" i="12" s="1"/>
  <c r="C138" i="11"/>
  <c r="C148" i="11" s="1"/>
  <c r="E138" i="11"/>
  <c r="E148" i="11" s="1"/>
  <c r="I127" i="2"/>
  <c r="K143" i="12"/>
  <c r="D127" i="2"/>
  <c r="C197" i="12"/>
  <c r="E197" i="12" s="1"/>
  <c r="H143" i="12"/>
  <c r="C192" i="11"/>
  <c r="E192" i="11" s="1"/>
  <c r="G143" i="11"/>
  <c r="C147" i="12"/>
  <c r="C162" i="12"/>
  <c r="C163" i="12" s="1"/>
  <c r="C165" i="12" s="1"/>
  <c r="C138" i="12"/>
  <c r="C148" i="12" s="1"/>
  <c r="L138" i="12"/>
  <c r="L148" i="12" s="1"/>
  <c r="I138" i="12"/>
  <c r="I148" i="12" s="1"/>
  <c r="D138" i="12"/>
  <c r="D148" i="12" s="1"/>
  <c r="L37" i="8"/>
  <c r="I147" i="12"/>
  <c r="I162" i="12"/>
  <c r="I163" i="12" s="1"/>
  <c r="I165" i="12" s="1"/>
  <c r="N37" i="7"/>
  <c r="D147" i="12"/>
  <c r="D162" i="12"/>
  <c r="D163" i="12" s="1"/>
  <c r="D165" i="12" s="1"/>
  <c r="J147" i="12"/>
  <c r="J162" i="12"/>
  <c r="J163" i="12" s="1"/>
  <c r="J165" i="12" s="1"/>
  <c r="L147" i="11"/>
  <c r="L162" i="11"/>
  <c r="L163" i="11" s="1"/>
  <c r="L165" i="11" s="1"/>
  <c r="F147" i="11"/>
  <c r="F162" i="11"/>
  <c r="F163" i="11" s="1"/>
  <c r="F165" i="11" s="1"/>
  <c r="H147" i="11"/>
  <c r="H162" i="11"/>
  <c r="H163" i="11" s="1"/>
  <c r="H165" i="11" s="1"/>
  <c r="N38" i="6"/>
  <c r="L75" i="2" s="1"/>
  <c r="L37" i="7"/>
  <c r="C217" i="11"/>
  <c r="E217" i="11" s="1"/>
  <c r="L143" i="11"/>
  <c r="C182" i="11"/>
  <c r="E182" i="11" s="1"/>
  <c r="E143" i="11"/>
  <c r="E147" i="11"/>
  <c r="E162" i="11"/>
  <c r="E163" i="11" s="1"/>
  <c r="E165" i="11" s="1"/>
  <c r="L138" i="11"/>
  <c r="L148" i="11" s="1"/>
  <c r="I147" i="11"/>
  <c r="I162" i="11"/>
  <c r="I163" i="11" s="1"/>
  <c r="I165" i="11" s="1"/>
  <c r="H147" i="10"/>
  <c r="H162" i="10"/>
  <c r="H163" i="10" s="1"/>
  <c r="H165" i="10" s="1"/>
  <c r="E37" i="7"/>
  <c r="J147" i="11"/>
  <c r="J162" i="11"/>
  <c r="J163" i="11" s="1"/>
  <c r="J165" i="11" s="1"/>
  <c r="C177" i="10"/>
  <c r="E177" i="10" s="1"/>
  <c r="D143" i="10"/>
  <c r="M38" i="7"/>
  <c r="K105" i="2" s="1"/>
  <c r="K138" i="9"/>
  <c r="K148" i="9" s="1"/>
  <c r="C172" i="12"/>
  <c r="E172" i="12" s="1"/>
  <c r="C172" i="11"/>
  <c r="E172" i="11" s="1"/>
  <c r="C172" i="10"/>
  <c r="E172" i="10" s="1"/>
  <c r="F37" i="7"/>
  <c r="L162" i="10"/>
  <c r="L163" i="10" s="1"/>
  <c r="L165" i="10" s="1"/>
  <c r="L147" i="10"/>
  <c r="C147" i="11"/>
  <c r="C162" i="11"/>
  <c r="C163" i="11" s="1"/>
  <c r="C165" i="11" s="1"/>
  <c r="I37" i="7"/>
  <c r="K67" i="2"/>
  <c r="F143" i="11"/>
  <c r="D147" i="11"/>
  <c r="D162" i="11"/>
  <c r="D163" i="11" s="1"/>
  <c r="D165" i="11" s="1"/>
  <c r="G147" i="11"/>
  <c r="G162" i="11"/>
  <c r="G163" i="11" s="1"/>
  <c r="G165" i="11" s="1"/>
  <c r="C207" i="11"/>
  <c r="E207" i="11" s="1"/>
  <c r="J143" i="11"/>
  <c r="D138" i="10"/>
  <c r="D148" i="10" s="1"/>
  <c r="K138" i="11"/>
  <c r="K148" i="11" s="1"/>
  <c r="E37" i="6"/>
  <c r="L138" i="10"/>
  <c r="L148" i="10" s="1"/>
  <c r="K147" i="10"/>
  <c r="K162" i="10"/>
  <c r="K163" i="10" s="1"/>
  <c r="K165" i="10" s="1"/>
  <c r="C207" i="10"/>
  <c r="E207" i="10" s="1"/>
  <c r="J143" i="10"/>
  <c r="C147" i="10"/>
  <c r="C162" i="10"/>
  <c r="C163" i="10" s="1"/>
  <c r="C165" i="10" s="1"/>
  <c r="H38" i="7"/>
  <c r="F105" i="2" s="1"/>
  <c r="C192" i="10"/>
  <c r="E192" i="10" s="1"/>
  <c r="G143" i="10"/>
  <c r="C182" i="10"/>
  <c r="E182" i="10" s="1"/>
  <c r="E143" i="10"/>
  <c r="K147" i="11"/>
  <c r="K162" i="11"/>
  <c r="K163" i="11" s="1"/>
  <c r="K165" i="11" s="1"/>
  <c r="F138" i="11"/>
  <c r="F148" i="11" s="1"/>
  <c r="G38" i="7"/>
  <c r="E105" i="2" s="1"/>
  <c r="N37" i="8"/>
  <c r="J38" i="7"/>
  <c r="H105" i="2" s="1"/>
  <c r="C202" i="11"/>
  <c r="E202" i="11" s="1"/>
  <c r="I143" i="11"/>
  <c r="C197" i="10"/>
  <c r="E197" i="10" s="1"/>
  <c r="H143" i="10"/>
  <c r="L147" i="12"/>
  <c r="L162" i="12"/>
  <c r="L163" i="12" s="1"/>
  <c r="L165" i="12" s="1"/>
  <c r="C212" i="11"/>
  <c r="E212" i="11" s="1"/>
  <c r="K143" i="11"/>
  <c r="H138" i="9"/>
  <c r="H148" i="9" s="1"/>
  <c r="J147" i="10"/>
  <c r="J162" i="10"/>
  <c r="J163" i="10" s="1"/>
  <c r="J165" i="10" s="1"/>
  <c r="D138" i="9"/>
  <c r="D148" i="9" s="1"/>
  <c r="J147" i="9"/>
  <c r="J162" i="9"/>
  <c r="J163" i="9" s="1"/>
  <c r="J165" i="9" s="1"/>
  <c r="C212" i="10"/>
  <c r="E212" i="10" s="1"/>
  <c r="K143" i="10"/>
  <c r="G147" i="10"/>
  <c r="G162" i="10"/>
  <c r="G163" i="10" s="1"/>
  <c r="G165" i="10" s="1"/>
  <c r="D67" i="2"/>
  <c r="E138" i="9"/>
  <c r="E148" i="9" s="1"/>
  <c r="L52" i="2"/>
  <c r="L138" i="9"/>
  <c r="L148" i="9" s="1"/>
  <c r="C187" i="10"/>
  <c r="E187" i="10" s="1"/>
  <c r="F143" i="10"/>
  <c r="N37" i="5"/>
  <c r="G37" i="5"/>
  <c r="K138" i="10"/>
  <c r="K148" i="10" s="1"/>
  <c r="D147" i="10"/>
  <c r="D162" i="10"/>
  <c r="D163" i="10" s="1"/>
  <c r="D165" i="10" s="1"/>
  <c r="E67" i="2"/>
  <c r="L147" i="9"/>
  <c r="L162" i="9"/>
  <c r="L163" i="9" s="1"/>
  <c r="L165" i="9" s="1"/>
  <c r="G138" i="9"/>
  <c r="G148" i="9" s="1"/>
  <c r="E147" i="9"/>
  <c r="E162" i="9"/>
  <c r="E163" i="9" s="1"/>
  <c r="E165" i="9" s="1"/>
  <c r="C202" i="10"/>
  <c r="E202" i="10" s="1"/>
  <c r="I143" i="10"/>
  <c r="E37" i="5"/>
  <c r="I38" i="5"/>
  <c r="G45" i="2" s="1"/>
  <c r="E147" i="10"/>
  <c r="E162" i="10"/>
  <c r="E163" i="10" s="1"/>
  <c r="E165" i="10" s="1"/>
  <c r="C147" i="9"/>
  <c r="C162" i="9"/>
  <c r="C163" i="9" s="1"/>
  <c r="C165" i="9" s="1"/>
  <c r="M37" i="5"/>
  <c r="I138" i="10"/>
  <c r="I148" i="10" s="1"/>
  <c r="C138" i="9"/>
  <c r="C148" i="9" s="1"/>
  <c r="H37" i="6"/>
  <c r="K37" i="6"/>
  <c r="K147" i="9"/>
  <c r="K162" i="9"/>
  <c r="K163" i="9" s="1"/>
  <c r="K165" i="9" s="1"/>
  <c r="G147" i="9"/>
  <c r="G162" i="9"/>
  <c r="G163" i="9" s="1"/>
  <c r="G165" i="9" s="1"/>
  <c r="D147" i="9"/>
  <c r="D162" i="9"/>
  <c r="D163" i="9" s="1"/>
  <c r="D165" i="9" s="1"/>
  <c r="F147" i="10"/>
  <c r="F162" i="10"/>
  <c r="F163" i="10" s="1"/>
  <c r="F165" i="10" s="1"/>
  <c r="L37" i="6"/>
  <c r="G67" i="2"/>
  <c r="I147" i="10"/>
  <c r="I162" i="10"/>
  <c r="I163" i="10" s="1"/>
  <c r="I165" i="10" s="1"/>
  <c r="L37" i="5"/>
  <c r="C217" i="10"/>
  <c r="E217" i="10" s="1"/>
  <c r="L143" i="10"/>
  <c r="I147" i="9"/>
  <c r="I162" i="9"/>
  <c r="I163" i="9" s="1"/>
  <c r="I165" i="9" s="1"/>
  <c r="F37" i="2"/>
  <c r="J138" i="9"/>
  <c r="J148" i="9" s="1"/>
  <c r="I37" i="2"/>
  <c r="J38" i="5"/>
  <c r="H45" i="2" s="1"/>
  <c r="F147" i="9"/>
  <c r="F162" i="9"/>
  <c r="F163" i="9" s="1"/>
  <c r="F165" i="9" s="1"/>
  <c r="C187" i="9"/>
  <c r="E187" i="9" s="1"/>
  <c r="F133" i="9"/>
  <c r="F143" i="9" s="1"/>
  <c r="H147" i="9"/>
  <c r="H162" i="9"/>
  <c r="H163" i="9" s="1"/>
  <c r="H165" i="9" s="1"/>
  <c r="C10" i="2"/>
  <c r="I133" i="9"/>
  <c r="I143" i="9" s="1"/>
  <c r="R123" i="1"/>
  <c r="E133" i="9"/>
  <c r="E143" i="9" s="1"/>
  <c r="G133" i="9"/>
  <c r="G143" i="9" s="1"/>
  <c r="I38" i="3"/>
  <c r="G18" i="2" s="1"/>
  <c r="U123" i="1"/>
  <c r="P123" i="1"/>
  <c r="J145" i="12"/>
  <c r="C209" i="12"/>
  <c r="E209" i="12" s="1"/>
  <c r="G38" i="3"/>
  <c r="E18" i="2" s="1"/>
  <c r="L10" i="2"/>
  <c r="F162" i="1"/>
  <c r="F163" i="1" s="1"/>
  <c r="F165" i="1" s="1"/>
  <c r="H162" i="1"/>
  <c r="H163" i="1" s="1"/>
  <c r="H165" i="1" s="1"/>
  <c r="C198" i="10"/>
  <c r="E198" i="10" s="1"/>
  <c r="H144" i="10"/>
  <c r="K146" i="11"/>
  <c r="C215" i="11"/>
  <c r="E215" i="11" s="1"/>
  <c r="K147" i="1"/>
  <c r="K149" i="1" s="1"/>
  <c r="C199" i="12"/>
  <c r="E199" i="12" s="1"/>
  <c r="H145" i="12"/>
  <c r="C189" i="11"/>
  <c r="E189" i="11" s="1"/>
  <c r="C205" i="11"/>
  <c r="E205" i="11" s="1"/>
  <c r="I146" i="11"/>
  <c r="C204" i="10"/>
  <c r="E204" i="10" s="1"/>
  <c r="I145" i="10"/>
  <c r="C190" i="9"/>
  <c r="E190" i="9" s="1"/>
  <c r="F136" i="9"/>
  <c r="F146" i="9" s="1"/>
  <c r="C204" i="12"/>
  <c r="E204" i="12" s="1"/>
  <c r="I145" i="12"/>
  <c r="C180" i="12"/>
  <c r="E180" i="12" s="1"/>
  <c r="D146" i="12"/>
  <c r="H146" i="10"/>
  <c r="C213" i="11"/>
  <c r="E213" i="11" s="1"/>
  <c r="H145" i="10"/>
  <c r="J146" i="11"/>
  <c r="C210" i="11"/>
  <c r="E210" i="11" s="1"/>
  <c r="C179" i="12"/>
  <c r="E179" i="12" s="1"/>
  <c r="D145" i="12"/>
  <c r="C194" i="10"/>
  <c r="E194" i="10" s="1"/>
  <c r="G145" i="10"/>
  <c r="C219" i="11"/>
  <c r="E219" i="11" s="1"/>
  <c r="L145" i="11"/>
  <c r="C214" i="10"/>
  <c r="E214" i="10" s="1"/>
  <c r="K145" i="10"/>
  <c r="C219" i="10"/>
  <c r="E219" i="10" s="1"/>
  <c r="L145" i="10"/>
  <c r="D144" i="10"/>
  <c r="C178" i="10"/>
  <c r="E178" i="10" s="1"/>
  <c r="C174" i="10"/>
  <c r="E174" i="10" s="1"/>
  <c r="C174" i="11"/>
  <c r="E174" i="11" s="1"/>
  <c r="C135" i="10"/>
  <c r="C145" i="10" s="1"/>
  <c r="E145" i="11"/>
  <c r="C220" i="12"/>
  <c r="E220" i="12" s="1"/>
  <c r="C188" i="12"/>
  <c r="E188" i="12" s="1"/>
  <c r="C219" i="9"/>
  <c r="E219" i="9" s="1"/>
  <c r="E221" i="9" s="1"/>
  <c r="F219" i="9" s="1"/>
  <c r="Q180" i="9" s="1"/>
  <c r="C175" i="9"/>
  <c r="E175" i="9" s="1"/>
  <c r="F145" i="12"/>
  <c r="C189" i="12"/>
  <c r="E189" i="12" s="1"/>
  <c r="J145" i="10"/>
  <c r="C209" i="10"/>
  <c r="E209" i="10" s="1"/>
  <c r="C203" i="10"/>
  <c r="E203" i="10" s="1"/>
  <c r="G146" i="10"/>
  <c r="C195" i="10"/>
  <c r="E195" i="10" s="1"/>
  <c r="G146" i="12"/>
  <c r="C195" i="12"/>
  <c r="E195" i="12" s="1"/>
  <c r="I146" i="10"/>
  <c r="C205" i="10"/>
  <c r="E205" i="10" s="1"/>
  <c r="C178" i="9"/>
  <c r="E178" i="9" s="1"/>
  <c r="E181" i="9" s="1"/>
  <c r="F179" i="9" s="1"/>
  <c r="D134" i="9"/>
  <c r="D144" i="9" s="1"/>
  <c r="C189" i="10"/>
  <c r="E189" i="10" s="1"/>
  <c r="F145" i="10"/>
  <c r="C220" i="10"/>
  <c r="E220" i="10" s="1"/>
  <c r="L146" i="10"/>
  <c r="G144" i="12"/>
  <c r="C193" i="12"/>
  <c r="E193" i="12" s="1"/>
  <c r="C179" i="11"/>
  <c r="E179" i="11" s="1"/>
  <c r="D145" i="11"/>
  <c r="C184" i="12"/>
  <c r="E184" i="12" s="1"/>
  <c r="E145" i="12"/>
  <c r="K145" i="12"/>
  <c r="C214" i="12"/>
  <c r="E214" i="12" s="1"/>
  <c r="L146" i="11"/>
  <c r="C220" i="11"/>
  <c r="E220" i="11" s="1"/>
  <c r="J145" i="11"/>
  <c r="C209" i="11"/>
  <c r="E209" i="11" s="1"/>
  <c r="H144" i="11"/>
  <c r="C198" i="11"/>
  <c r="E198" i="11" s="1"/>
  <c r="C185" i="9"/>
  <c r="E185" i="9" s="1"/>
  <c r="C184" i="9"/>
  <c r="E184" i="9" s="1"/>
  <c r="C200" i="12"/>
  <c r="E200" i="12" s="1"/>
  <c r="C178" i="12"/>
  <c r="E178" i="12" s="1"/>
  <c r="D144" i="12"/>
  <c r="J144" i="11"/>
  <c r="I145" i="11"/>
  <c r="C188" i="10"/>
  <c r="E188" i="10" s="1"/>
  <c r="F144" i="10"/>
  <c r="J144" i="10"/>
  <c r="C208" i="10"/>
  <c r="E208" i="10" s="1"/>
  <c r="C208" i="12"/>
  <c r="E208" i="12" s="1"/>
  <c r="J144" i="12"/>
  <c r="L144" i="10"/>
  <c r="C218" i="10"/>
  <c r="E218" i="10" s="1"/>
  <c r="D145" i="10"/>
  <c r="C179" i="10"/>
  <c r="E179" i="10" s="1"/>
  <c r="E146" i="10"/>
  <c r="C185" i="10"/>
  <c r="E185" i="10" s="1"/>
  <c r="C200" i="11"/>
  <c r="E200" i="11" s="1"/>
  <c r="H146" i="11"/>
  <c r="C210" i="12"/>
  <c r="E210" i="12" s="1"/>
  <c r="J146" i="12"/>
  <c r="C203" i="11"/>
  <c r="E203" i="11" s="1"/>
  <c r="I144" i="11"/>
  <c r="H145" i="11"/>
  <c r="C199" i="11"/>
  <c r="E199" i="11" s="1"/>
  <c r="K144" i="12"/>
  <c r="C213" i="12"/>
  <c r="E213" i="12" s="1"/>
  <c r="C184" i="10"/>
  <c r="E184" i="10" s="1"/>
  <c r="E145" i="10"/>
  <c r="I144" i="12"/>
  <c r="C203" i="12"/>
  <c r="E203" i="12" s="1"/>
  <c r="E211" i="1"/>
  <c r="F209" i="1" s="1"/>
  <c r="O173" i="1" s="1"/>
  <c r="C190" i="12"/>
  <c r="E190" i="12" s="1"/>
  <c r="F146" i="12"/>
  <c r="G144" i="11"/>
  <c r="C213" i="10"/>
  <c r="E213" i="10" s="1"/>
  <c r="C175" i="12"/>
  <c r="E175" i="12" s="1"/>
  <c r="C173" i="11"/>
  <c r="E173" i="11" s="1"/>
  <c r="C194" i="9"/>
  <c r="E194" i="9" s="1"/>
  <c r="E196" i="9" s="1"/>
  <c r="F194" i="9" s="1"/>
  <c r="K135" i="9"/>
  <c r="K145" i="9" s="1"/>
  <c r="L144" i="11"/>
  <c r="C210" i="9"/>
  <c r="E210" i="9" s="1"/>
  <c r="G134" i="9"/>
  <c r="G144" i="9" s="1"/>
  <c r="L136" i="9"/>
  <c r="L146" i="9" s="1"/>
  <c r="C178" i="11"/>
  <c r="E178" i="11" s="1"/>
  <c r="C205" i="12"/>
  <c r="E205" i="12" s="1"/>
  <c r="C183" i="11"/>
  <c r="E183" i="11" s="1"/>
  <c r="E146" i="12"/>
  <c r="C215" i="9"/>
  <c r="E215" i="9" s="1"/>
  <c r="C198" i="12"/>
  <c r="E198" i="12" s="1"/>
  <c r="H134" i="9"/>
  <c r="H144" i="9" s="1"/>
  <c r="C173" i="10"/>
  <c r="E173" i="10" s="1"/>
  <c r="G145" i="12"/>
  <c r="L144" i="12"/>
  <c r="C183" i="12"/>
  <c r="E183" i="12" s="1"/>
  <c r="C190" i="11"/>
  <c r="E190" i="11" s="1"/>
  <c r="C190" i="10"/>
  <c r="E190" i="10" s="1"/>
  <c r="L145" i="12"/>
  <c r="L134" i="9"/>
  <c r="L144" i="9" s="1"/>
  <c r="C213" i="9"/>
  <c r="E213" i="9" s="1"/>
  <c r="D135" i="9"/>
  <c r="D145" i="9" s="1"/>
  <c r="I134" i="9"/>
  <c r="I144" i="9" s="1"/>
  <c r="C193" i="10"/>
  <c r="E193" i="10" s="1"/>
  <c r="D146" i="10"/>
  <c r="C180" i="11"/>
  <c r="E180" i="11" s="1"/>
  <c r="C174" i="9"/>
  <c r="E174" i="9" s="1"/>
  <c r="C194" i="11"/>
  <c r="E194" i="11" s="1"/>
  <c r="C208" i="9"/>
  <c r="E208" i="9" s="1"/>
  <c r="C195" i="11"/>
  <c r="E195" i="11" s="1"/>
  <c r="C210" i="10"/>
  <c r="E210" i="10" s="1"/>
  <c r="N173" i="9" l="1"/>
  <c r="N177" i="9"/>
  <c r="M175" i="9"/>
  <c r="Q172" i="9"/>
  <c r="Q173" i="9"/>
  <c r="M173" i="9"/>
  <c r="N176" i="1"/>
  <c r="N173" i="1"/>
  <c r="P176" i="1"/>
  <c r="P173" i="1"/>
  <c r="L177" i="9"/>
  <c r="L178" i="9"/>
  <c r="M172" i="9"/>
  <c r="M176" i="9"/>
  <c r="I175" i="9"/>
  <c r="I174" i="9"/>
  <c r="I177" i="1"/>
  <c r="I174" i="1"/>
  <c r="H173" i="1"/>
  <c r="H174" i="1"/>
  <c r="N172" i="9"/>
  <c r="N179" i="9"/>
  <c r="M178" i="9"/>
  <c r="L172" i="1"/>
  <c r="L177" i="1"/>
  <c r="L175" i="9"/>
  <c r="L172" i="9"/>
  <c r="E176" i="9"/>
  <c r="F174" i="9" s="1"/>
  <c r="O176" i="1"/>
  <c r="O178" i="1"/>
  <c r="Q172" i="1"/>
  <c r="Q176" i="1"/>
  <c r="K178" i="1"/>
  <c r="K176" i="1"/>
  <c r="O180" i="1"/>
  <c r="O172" i="1"/>
  <c r="M175" i="1"/>
  <c r="M172" i="1"/>
  <c r="N175" i="1"/>
  <c r="N172" i="1"/>
  <c r="P174" i="1"/>
  <c r="P172" i="1"/>
  <c r="L175" i="1"/>
  <c r="L179" i="1"/>
  <c r="J176" i="1"/>
  <c r="J178" i="1"/>
  <c r="Q180" i="1"/>
  <c r="Q174" i="1"/>
  <c r="E191" i="9"/>
  <c r="F189" i="9" s="1"/>
  <c r="K176" i="9" s="1"/>
  <c r="N175" i="9"/>
  <c r="N176" i="9"/>
  <c r="F149" i="9"/>
  <c r="F149" i="10"/>
  <c r="H149" i="12"/>
  <c r="H176" i="1"/>
  <c r="H175" i="1"/>
  <c r="O174" i="1"/>
  <c r="O175" i="1"/>
  <c r="J177" i="1"/>
  <c r="J175" i="1"/>
  <c r="I176" i="1"/>
  <c r="I175" i="1"/>
  <c r="D149" i="11"/>
  <c r="E186" i="9"/>
  <c r="F184" i="9" s="1"/>
  <c r="J174" i="9" s="1"/>
  <c r="H175" i="9"/>
  <c r="C149" i="10"/>
  <c r="J149" i="10"/>
  <c r="N174" i="1"/>
  <c r="N179" i="1"/>
  <c r="M173" i="1"/>
  <c r="M178" i="1"/>
  <c r="L173" i="1"/>
  <c r="L178" i="1"/>
  <c r="K173" i="1"/>
  <c r="K177" i="1"/>
  <c r="G149" i="12"/>
  <c r="E149" i="12"/>
  <c r="J149" i="12"/>
  <c r="G149" i="11"/>
  <c r="I149" i="11"/>
  <c r="J149" i="11"/>
  <c r="G149" i="10"/>
  <c r="H149" i="10"/>
  <c r="E149" i="10"/>
  <c r="I149" i="9"/>
  <c r="I173" i="9"/>
  <c r="I172" i="9"/>
  <c r="L176" i="9"/>
  <c r="L173" i="9"/>
  <c r="Q181" i="9"/>
  <c r="Q175" i="9"/>
  <c r="N178" i="9"/>
  <c r="N174" i="9"/>
  <c r="E211" i="9"/>
  <c r="F209" i="9" s="1"/>
  <c r="O176" i="9" s="1"/>
  <c r="E216" i="9"/>
  <c r="F214" i="9" s="1"/>
  <c r="W123" i="1"/>
  <c r="W124" i="1" s="1"/>
  <c r="Q181" i="1"/>
  <c r="Q175" i="1"/>
  <c r="P180" i="1"/>
  <c r="P175" i="1"/>
  <c r="H172" i="1"/>
  <c r="H177" i="1"/>
  <c r="N165" i="1"/>
  <c r="N117" i="1" s="1"/>
  <c r="C119" i="1" s="1"/>
  <c r="K175" i="1"/>
  <c r="K172" i="1"/>
  <c r="I173" i="1"/>
  <c r="I172" i="1"/>
  <c r="O179" i="1"/>
  <c r="O181" i="1"/>
  <c r="M177" i="1"/>
  <c r="M181" i="1"/>
  <c r="N178" i="1"/>
  <c r="N181" i="1"/>
  <c r="J174" i="1"/>
  <c r="J172" i="1"/>
  <c r="E216" i="12"/>
  <c r="F214" i="12" s="1"/>
  <c r="E211" i="12"/>
  <c r="F209" i="12" s="1"/>
  <c r="O176" i="12" s="1"/>
  <c r="E196" i="12"/>
  <c r="F194" i="12" s="1"/>
  <c r="E191" i="11"/>
  <c r="F189" i="11" s="1"/>
  <c r="K176" i="11" s="1"/>
  <c r="M149" i="1"/>
  <c r="M152" i="1"/>
  <c r="M105" i="1"/>
  <c r="J37" i="2"/>
  <c r="L38" i="5"/>
  <c r="J45" i="2" s="1"/>
  <c r="C149" i="9"/>
  <c r="M123" i="9"/>
  <c r="E191" i="10"/>
  <c r="F189" i="10" s="1"/>
  <c r="K176" i="10" s="1"/>
  <c r="E196" i="10"/>
  <c r="F194" i="10" s="1"/>
  <c r="E211" i="11"/>
  <c r="F209" i="11" s="1"/>
  <c r="O176" i="11" s="1"/>
  <c r="E176" i="11"/>
  <c r="F174" i="11" s="1"/>
  <c r="C149" i="11"/>
  <c r="H38" i="8"/>
  <c r="F135" i="2" s="1"/>
  <c r="F127" i="2"/>
  <c r="H127" i="2"/>
  <c r="J38" i="8"/>
  <c r="H135" i="2" s="1"/>
  <c r="I149" i="10"/>
  <c r="S123" i="10"/>
  <c r="E206" i="10"/>
  <c r="F204" i="10" s="1"/>
  <c r="E216" i="10"/>
  <c r="F214" i="10" s="1"/>
  <c r="P177" i="10" s="1"/>
  <c r="H149" i="9"/>
  <c r="R123" i="9"/>
  <c r="L149" i="10"/>
  <c r="I38" i="7"/>
  <c r="G105" i="2" s="1"/>
  <c r="G97" i="2"/>
  <c r="E176" i="12"/>
  <c r="F174" i="12" s="1"/>
  <c r="N38" i="7"/>
  <c r="L105" i="2" s="1"/>
  <c r="L97" i="2"/>
  <c r="C149" i="12"/>
  <c r="E196" i="11"/>
  <c r="F194" i="11" s="1"/>
  <c r="F149" i="12"/>
  <c r="K149" i="10"/>
  <c r="L149" i="9"/>
  <c r="V123" i="9"/>
  <c r="V123" i="10" s="1"/>
  <c r="F149" i="11"/>
  <c r="E38" i="6"/>
  <c r="C75" i="2" s="1"/>
  <c r="C67" i="2"/>
  <c r="N165" i="11"/>
  <c r="N117" i="11" s="1"/>
  <c r="J166" i="11" s="1"/>
  <c r="K149" i="9"/>
  <c r="U123" i="9"/>
  <c r="U123" i="10" s="1"/>
  <c r="U123" i="11" s="1"/>
  <c r="U123" i="12" s="1"/>
  <c r="E38" i="7"/>
  <c r="C105" i="2" s="1"/>
  <c r="C97" i="2"/>
  <c r="N165" i="12"/>
  <c r="N117" i="12" s="1"/>
  <c r="E166" i="12" s="1"/>
  <c r="E221" i="12"/>
  <c r="F219" i="12" s="1"/>
  <c r="Q180" i="12" s="1"/>
  <c r="E191" i="12"/>
  <c r="F189" i="12" s="1"/>
  <c r="K176" i="12" s="1"/>
  <c r="E201" i="11"/>
  <c r="F199" i="11" s="1"/>
  <c r="E201" i="10"/>
  <c r="F199" i="10" s="1"/>
  <c r="N165" i="10"/>
  <c r="N117" i="10" s="1"/>
  <c r="D166" i="10" s="1"/>
  <c r="E186" i="11"/>
  <c r="F184" i="11" s="1"/>
  <c r="E201" i="12"/>
  <c r="F199" i="12" s="1"/>
  <c r="H149" i="11"/>
  <c r="E186" i="12"/>
  <c r="F184" i="12" s="1"/>
  <c r="L38" i="6"/>
  <c r="J75" i="2" s="1"/>
  <c r="J67" i="2"/>
  <c r="G149" i="9"/>
  <c r="Q123" i="9"/>
  <c r="G38" i="5"/>
  <c r="E45" i="2" s="1"/>
  <c r="E37" i="2"/>
  <c r="E149" i="9"/>
  <c r="O123" i="9"/>
  <c r="K149" i="11"/>
  <c r="J127" i="2"/>
  <c r="L38" i="8"/>
  <c r="J135" i="2" s="1"/>
  <c r="M38" i="8"/>
  <c r="K135" i="2" s="1"/>
  <c r="K127" i="2"/>
  <c r="T123" i="9"/>
  <c r="J149" i="9"/>
  <c r="K37" i="2"/>
  <c r="M38" i="5"/>
  <c r="K45" i="2" s="1"/>
  <c r="E38" i="5"/>
  <c r="C45" i="2" s="1"/>
  <c r="C37" i="2"/>
  <c r="L37" i="2"/>
  <c r="N38" i="5"/>
  <c r="L45" i="2" s="1"/>
  <c r="E216" i="11"/>
  <c r="F214" i="11" s="1"/>
  <c r="E206" i="11"/>
  <c r="F204" i="11" s="1"/>
  <c r="E221" i="11"/>
  <c r="F219" i="11" s="1"/>
  <c r="Q180" i="11" s="1"/>
  <c r="D149" i="12"/>
  <c r="K38" i="6"/>
  <c r="I75" i="2" s="1"/>
  <c r="I67" i="2"/>
  <c r="N165" i="9"/>
  <c r="N117" i="9" s="1"/>
  <c r="D166" i="9" s="1"/>
  <c r="D149" i="9"/>
  <c r="N123" i="9"/>
  <c r="N123" i="10" s="1"/>
  <c r="E186" i="10"/>
  <c r="F184" i="10" s="1"/>
  <c r="E211" i="10"/>
  <c r="F209" i="10" s="1"/>
  <c r="O176" i="10" s="1"/>
  <c r="D149" i="10"/>
  <c r="F38" i="7"/>
  <c r="D105" i="2" s="1"/>
  <c r="D97" i="2"/>
  <c r="I149" i="12"/>
  <c r="E206" i="12"/>
  <c r="F204" i="12" s="1"/>
  <c r="K149" i="12"/>
  <c r="E181" i="12"/>
  <c r="F179" i="12" s="1"/>
  <c r="E221" i="10"/>
  <c r="F219" i="10" s="1"/>
  <c r="Q180" i="10" s="1"/>
  <c r="F67" i="2"/>
  <c r="H38" i="6"/>
  <c r="F75" i="2" s="1"/>
  <c r="P123" i="9"/>
  <c r="N38" i="8"/>
  <c r="L135" i="2" s="1"/>
  <c r="L127" i="2"/>
  <c r="E176" i="10"/>
  <c r="F174" i="10" s="1"/>
  <c r="E181" i="10"/>
  <c r="F179" i="10" s="1"/>
  <c r="L149" i="11"/>
  <c r="J97" i="2"/>
  <c r="L38" i="7"/>
  <c r="J105" i="2" s="1"/>
  <c r="L149" i="12"/>
  <c r="E149" i="11"/>
  <c r="E181" i="11"/>
  <c r="F179" i="11" s="1"/>
  <c r="C127" i="2"/>
  <c r="E38" i="8"/>
  <c r="C135" i="2" s="1"/>
  <c r="N176" i="10" l="1"/>
  <c r="N177" i="10"/>
  <c r="N176" i="12"/>
  <c r="N177" i="12"/>
  <c r="N176" i="11"/>
  <c r="N177" i="11"/>
  <c r="O173" i="12"/>
  <c r="O180" i="12"/>
  <c r="O173" i="11"/>
  <c r="O180" i="11"/>
  <c r="O173" i="10"/>
  <c r="O180" i="10"/>
  <c r="Q172" i="12"/>
  <c r="Q173" i="12"/>
  <c r="N179" i="12"/>
  <c r="N173" i="12"/>
  <c r="P172" i="12"/>
  <c r="P173" i="12"/>
  <c r="Q172" i="11"/>
  <c r="Q173" i="11"/>
  <c r="N179" i="11"/>
  <c r="N173" i="11"/>
  <c r="P172" i="11"/>
  <c r="P173" i="11"/>
  <c r="P172" i="10"/>
  <c r="P173" i="10"/>
  <c r="N179" i="10"/>
  <c r="N173" i="10"/>
  <c r="Q172" i="10"/>
  <c r="Q173" i="10"/>
  <c r="P172" i="9"/>
  <c r="P173" i="9"/>
  <c r="O172" i="9"/>
  <c r="O173" i="9"/>
  <c r="K173" i="9"/>
  <c r="M182" i="9"/>
  <c r="L177" i="12"/>
  <c r="L178" i="12"/>
  <c r="L177" i="10"/>
  <c r="L178" i="10"/>
  <c r="L177" i="11"/>
  <c r="L178" i="11"/>
  <c r="K175" i="9"/>
  <c r="M172" i="10"/>
  <c r="M176" i="10"/>
  <c r="M172" i="11"/>
  <c r="M176" i="11"/>
  <c r="M172" i="12"/>
  <c r="M176" i="12"/>
  <c r="I175" i="11"/>
  <c r="I174" i="11"/>
  <c r="I175" i="12"/>
  <c r="I174" i="12"/>
  <c r="I175" i="10"/>
  <c r="I174" i="10"/>
  <c r="H173" i="11"/>
  <c r="H174" i="11"/>
  <c r="H173" i="10"/>
  <c r="H174" i="10"/>
  <c r="H173" i="12"/>
  <c r="H174" i="12"/>
  <c r="H173" i="9"/>
  <c r="H174" i="9"/>
  <c r="H172" i="9"/>
  <c r="O175" i="10"/>
  <c r="O172" i="10"/>
  <c r="L175" i="11"/>
  <c r="L172" i="11"/>
  <c r="K174" i="9"/>
  <c r="K172" i="9"/>
  <c r="N175" i="10"/>
  <c r="N172" i="10"/>
  <c r="O175" i="11"/>
  <c r="O172" i="11"/>
  <c r="L175" i="10"/>
  <c r="L172" i="10"/>
  <c r="O175" i="12"/>
  <c r="O172" i="12"/>
  <c r="K174" i="10"/>
  <c r="K172" i="10"/>
  <c r="K174" i="11"/>
  <c r="K172" i="11"/>
  <c r="K174" i="12"/>
  <c r="K172" i="12"/>
  <c r="N175" i="11"/>
  <c r="N172" i="11"/>
  <c r="N175" i="12"/>
  <c r="N172" i="12"/>
  <c r="L175" i="12"/>
  <c r="L172" i="12"/>
  <c r="O175" i="9"/>
  <c r="O180" i="9"/>
  <c r="H124" i="1"/>
  <c r="H125" i="1" s="1"/>
  <c r="L182" i="1"/>
  <c r="J175" i="12"/>
  <c r="J173" i="12"/>
  <c r="J175" i="9"/>
  <c r="J173" i="9"/>
  <c r="J175" i="10"/>
  <c r="J173" i="10"/>
  <c r="J175" i="11"/>
  <c r="J173" i="11"/>
  <c r="M175" i="10"/>
  <c r="M178" i="10"/>
  <c r="M175" i="11"/>
  <c r="M178" i="11"/>
  <c r="M175" i="12"/>
  <c r="M178" i="12"/>
  <c r="J172" i="9"/>
  <c r="G124" i="1"/>
  <c r="G125" i="1" s="1"/>
  <c r="O124" i="1"/>
  <c r="O125" i="1" s="1"/>
  <c r="Q124" i="1"/>
  <c r="Q125" i="1" s="1"/>
  <c r="F124" i="1"/>
  <c r="F125" i="1" s="1"/>
  <c r="R124" i="1"/>
  <c r="R125" i="1" s="1"/>
  <c r="T124" i="1"/>
  <c r="T125" i="1" s="1"/>
  <c r="D124" i="1"/>
  <c r="D125" i="1" s="1"/>
  <c r="P124" i="1"/>
  <c r="P125" i="1" s="1"/>
  <c r="N124" i="1"/>
  <c r="N125" i="1" s="1"/>
  <c r="K124" i="1"/>
  <c r="K125" i="1" s="1"/>
  <c r="C124" i="1"/>
  <c r="C125" i="1" s="1"/>
  <c r="U124" i="1"/>
  <c r="U125" i="1" s="1"/>
  <c r="V124" i="1"/>
  <c r="V125" i="1" s="1"/>
  <c r="J124" i="1"/>
  <c r="J125" i="1" s="1"/>
  <c r="H172" i="10"/>
  <c r="H175" i="10"/>
  <c r="H172" i="11"/>
  <c r="H175" i="11"/>
  <c r="I182" i="9"/>
  <c r="H172" i="12"/>
  <c r="H175" i="12"/>
  <c r="G166" i="11"/>
  <c r="G230" i="11" s="1"/>
  <c r="S124" i="1"/>
  <c r="S125" i="1" s="1"/>
  <c r="L124" i="1"/>
  <c r="L125" i="1" s="1"/>
  <c r="E124" i="1"/>
  <c r="E125" i="1" s="1"/>
  <c r="M124" i="1"/>
  <c r="M125" i="1" s="1"/>
  <c r="I124" i="1"/>
  <c r="I125" i="1" s="1"/>
  <c r="H182" i="1"/>
  <c r="I166" i="11"/>
  <c r="I230" i="11" s="1"/>
  <c r="F166" i="10"/>
  <c r="F230" i="10" s="1"/>
  <c r="F166" i="11"/>
  <c r="F230" i="11" s="1"/>
  <c r="N178" i="12"/>
  <c r="N174" i="12"/>
  <c r="J174" i="12"/>
  <c r="J172" i="12"/>
  <c r="L176" i="12"/>
  <c r="L173" i="12"/>
  <c r="K175" i="12"/>
  <c r="K173" i="12"/>
  <c r="Q181" i="12"/>
  <c r="Q175" i="12"/>
  <c r="O179" i="12"/>
  <c r="O174" i="12"/>
  <c r="M177" i="12"/>
  <c r="M173" i="12"/>
  <c r="P180" i="12"/>
  <c r="P175" i="12"/>
  <c r="I173" i="12"/>
  <c r="I172" i="12"/>
  <c r="Q181" i="11"/>
  <c r="Q175" i="11"/>
  <c r="J174" i="11"/>
  <c r="J172" i="11"/>
  <c r="O179" i="11"/>
  <c r="O174" i="11"/>
  <c r="N178" i="11"/>
  <c r="N174" i="11"/>
  <c r="I173" i="11"/>
  <c r="I172" i="11"/>
  <c r="P180" i="11"/>
  <c r="P175" i="11"/>
  <c r="M177" i="11"/>
  <c r="M173" i="11"/>
  <c r="L176" i="11"/>
  <c r="L173" i="11"/>
  <c r="K175" i="11"/>
  <c r="K173" i="11"/>
  <c r="K175" i="10"/>
  <c r="K173" i="10"/>
  <c r="M177" i="10"/>
  <c r="M173" i="10"/>
  <c r="I173" i="10"/>
  <c r="I172" i="10"/>
  <c r="Q181" i="10"/>
  <c r="Q175" i="10"/>
  <c r="O179" i="10"/>
  <c r="O174" i="10"/>
  <c r="P180" i="10"/>
  <c r="P175" i="10"/>
  <c r="N178" i="10"/>
  <c r="N174" i="10"/>
  <c r="J174" i="10"/>
  <c r="J172" i="10"/>
  <c r="J166" i="10"/>
  <c r="J230" i="10" s="1"/>
  <c r="G166" i="10"/>
  <c r="G230" i="10" s="1"/>
  <c r="L166" i="10"/>
  <c r="L230" i="10" s="1"/>
  <c r="L176" i="10"/>
  <c r="L173" i="10"/>
  <c r="N182" i="9"/>
  <c r="O179" i="9"/>
  <c r="O174" i="9"/>
  <c r="Q182" i="9"/>
  <c r="L182" i="9"/>
  <c r="P180" i="9"/>
  <c r="P175" i="9"/>
  <c r="L166" i="12"/>
  <c r="L230" i="12" s="1"/>
  <c r="K166" i="11"/>
  <c r="K230" i="11" s="1"/>
  <c r="C166" i="11"/>
  <c r="C230" i="11" s="1"/>
  <c r="K166" i="10"/>
  <c r="K230" i="10" s="1"/>
  <c r="O182" i="1"/>
  <c r="P182" i="1"/>
  <c r="H166" i="1"/>
  <c r="H230" i="1" s="1"/>
  <c r="Q182" i="1"/>
  <c r="J119" i="1"/>
  <c r="J229" i="1" s="1"/>
  <c r="G119" i="1"/>
  <c r="G229" i="1" s="1"/>
  <c r="H119" i="1"/>
  <c r="H229" i="1" s="1"/>
  <c r="F166" i="1"/>
  <c r="F230" i="1" s="1"/>
  <c r="J182" i="1"/>
  <c r="N182" i="1"/>
  <c r="M182" i="1"/>
  <c r="J166" i="1"/>
  <c r="J230" i="1" s="1"/>
  <c r="G166" i="1"/>
  <c r="D166" i="1"/>
  <c r="D230" i="1" s="1"/>
  <c r="C166" i="1"/>
  <c r="C230" i="1" s="1"/>
  <c r="I166" i="1"/>
  <c r="I230" i="1" s="1"/>
  <c r="K166" i="1"/>
  <c r="K230" i="1" s="1"/>
  <c r="L166" i="1"/>
  <c r="L230" i="1" s="1"/>
  <c r="E166" i="1"/>
  <c r="E230" i="1" s="1"/>
  <c r="E119" i="1"/>
  <c r="E229" i="1" s="1"/>
  <c r="L119" i="1"/>
  <c r="L229" i="1" s="1"/>
  <c r="K119" i="1"/>
  <c r="K229" i="1" s="1"/>
  <c r="I119" i="1"/>
  <c r="I229" i="1" s="1"/>
  <c r="D119" i="1"/>
  <c r="D229" i="1" s="1"/>
  <c r="F119" i="1"/>
  <c r="F229" i="1" s="1"/>
  <c r="I182" i="1"/>
  <c r="K182" i="1"/>
  <c r="I166" i="12"/>
  <c r="I230" i="12" s="1"/>
  <c r="J166" i="12"/>
  <c r="J230" i="12" s="1"/>
  <c r="D166" i="12"/>
  <c r="D230" i="12" s="1"/>
  <c r="H166" i="12"/>
  <c r="H230" i="12" s="1"/>
  <c r="G166" i="12"/>
  <c r="G230" i="12" s="1"/>
  <c r="F166" i="12"/>
  <c r="F230" i="12" s="1"/>
  <c r="K166" i="12"/>
  <c r="K230" i="12" s="1"/>
  <c r="H166" i="11"/>
  <c r="H230" i="11" s="1"/>
  <c r="D166" i="11"/>
  <c r="D230" i="11" s="1"/>
  <c r="M105" i="10"/>
  <c r="C103" i="10" s="1"/>
  <c r="H166" i="10"/>
  <c r="H230" i="10" s="1"/>
  <c r="C166" i="10"/>
  <c r="C230" i="10" s="1"/>
  <c r="F166" i="9"/>
  <c r="F230" i="9" s="1"/>
  <c r="N123" i="11"/>
  <c r="D230" i="10"/>
  <c r="V123" i="11"/>
  <c r="M149" i="12"/>
  <c r="M105" i="12"/>
  <c r="J230" i="11"/>
  <c r="M149" i="11"/>
  <c r="M105" i="11"/>
  <c r="D230" i="9"/>
  <c r="E230" i="12"/>
  <c r="I166" i="10"/>
  <c r="P123" i="10"/>
  <c r="N164" i="9"/>
  <c r="H119" i="9"/>
  <c r="L119" i="9"/>
  <c r="K119" i="9"/>
  <c r="E119" i="9"/>
  <c r="C119" i="9"/>
  <c r="G119" i="9"/>
  <c r="J119" i="9"/>
  <c r="I119" i="9"/>
  <c r="D119" i="9"/>
  <c r="F119" i="9"/>
  <c r="T123" i="10"/>
  <c r="Q123" i="10"/>
  <c r="E166" i="9"/>
  <c r="R123" i="10"/>
  <c r="E166" i="11"/>
  <c r="C166" i="9"/>
  <c r="L166" i="9"/>
  <c r="H166" i="9"/>
  <c r="G166" i="9"/>
  <c r="L166" i="11"/>
  <c r="M153" i="1"/>
  <c r="G103" i="1"/>
  <c r="K103" i="1"/>
  <c r="H103" i="1"/>
  <c r="F103" i="1"/>
  <c r="E103" i="1"/>
  <c r="C103" i="1"/>
  <c r="I103" i="1"/>
  <c r="D103" i="1"/>
  <c r="L103" i="1"/>
  <c r="J103" i="1"/>
  <c r="N164" i="12"/>
  <c r="J119" i="12"/>
  <c r="K119" i="12"/>
  <c r="F119" i="12"/>
  <c r="D119" i="12"/>
  <c r="I119" i="12"/>
  <c r="E119" i="12"/>
  <c r="L119" i="12"/>
  <c r="H119" i="12"/>
  <c r="C119" i="12"/>
  <c r="G119" i="12"/>
  <c r="I166" i="9"/>
  <c r="C229" i="1"/>
  <c r="J166" i="9"/>
  <c r="K166" i="9"/>
  <c r="N164" i="10"/>
  <c r="C119" i="10"/>
  <c r="J119" i="10"/>
  <c r="I119" i="10"/>
  <c r="H119" i="10"/>
  <c r="E119" i="10"/>
  <c r="G119" i="10"/>
  <c r="L119" i="10"/>
  <c r="D119" i="10"/>
  <c r="K119" i="10"/>
  <c r="F119" i="10"/>
  <c r="C166" i="12"/>
  <c r="J119" i="11"/>
  <c r="N164" i="11"/>
  <c r="I119" i="11"/>
  <c r="L119" i="11"/>
  <c r="K119" i="11"/>
  <c r="H119" i="11"/>
  <c r="G119" i="11"/>
  <c r="F119" i="11"/>
  <c r="E119" i="11"/>
  <c r="C119" i="11"/>
  <c r="D119" i="11"/>
  <c r="E166" i="10"/>
  <c r="O123" i="10"/>
  <c r="S123" i="11"/>
  <c r="W123" i="9"/>
  <c r="R124" i="9" s="1"/>
  <c r="R125" i="9" s="1"/>
  <c r="AH21" i="9" s="1"/>
  <c r="M123" i="10"/>
  <c r="M149" i="9"/>
  <c r="M105" i="9"/>
  <c r="M149" i="10"/>
  <c r="AH25" i="1" l="1"/>
  <c r="AH21" i="1"/>
  <c r="AH24" i="1"/>
  <c r="AH9" i="1"/>
  <c r="AH12" i="1"/>
  <c r="AH6" i="1"/>
  <c r="AH20" i="1"/>
  <c r="AH16" i="1"/>
  <c r="AH14" i="1"/>
  <c r="AH18" i="1"/>
  <c r="AH8" i="1"/>
  <c r="AH17" i="1"/>
  <c r="AH10" i="1"/>
  <c r="AH23" i="1"/>
  <c r="AH15" i="1"/>
  <c r="AH19" i="1"/>
  <c r="AH11" i="1"/>
  <c r="AH13" i="1"/>
  <c r="AH22" i="1"/>
  <c r="AH7" i="1"/>
  <c r="H182" i="9"/>
  <c r="K182" i="9"/>
  <c r="G230" i="1"/>
  <c r="M229" i="1" s="1"/>
  <c r="N167" i="1" s="1"/>
  <c r="G167" i="1" s="1"/>
  <c r="J182" i="9"/>
  <c r="N182" i="10"/>
  <c r="I182" i="10"/>
  <c r="I182" i="12"/>
  <c r="P182" i="11"/>
  <c r="Q182" i="12"/>
  <c r="P182" i="10"/>
  <c r="O182" i="10"/>
  <c r="M182" i="12"/>
  <c r="L182" i="12"/>
  <c r="K182" i="10"/>
  <c r="N182" i="12"/>
  <c r="M182" i="11"/>
  <c r="H182" i="10"/>
  <c r="H182" i="11"/>
  <c r="H182" i="12"/>
  <c r="K182" i="11"/>
  <c r="I182" i="11"/>
  <c r="Q182" i="11"/>
  <c r="O182" i="12"/>
  <c r="J182" i="12"/>
  <c r="P182" i="12"/>
  <c r="K182" i="12"/>
  <c r="N182" i="11"/>
  <c r="O182" i="11"/>
  <c r="L182" i="11"/>
  <c r="J182" i="11"/>
  <c r="J182" i="10"/>
  <c r="Q182" i="10"/>
  <c r="L182" i="10"/>
  <c r="M182" i="10"/>
  <c r="P182" i="9"/>
  <c r="O182" i="9"/>
  <c r="N166" i="11"/>
  <c r="N166" i="10"/>
  <c r="N166" i="1"/>
  <c r="N119" i="1"/>
  <c r="G103" i="10"/>
  <c r="I103" i="10"/>
  <c r="L103" i="10"/>
  <c r="K103" i="10"/>
  <c r="E103" i="10"/>
  <c r="I103" i="11"/>
  <c r="G103" i="11"/>
  <c r="J103" i="11"/>
  <c r="K103" i="11"/>
  <c r="H103" i="11"/>
  <c r="L103" i="11"/>
  <c r="E103" i="11"/>
  <c r="C103" i="11"/>
  <c r="F103" i="11"/>
  <c r="D103" i="11"/>
  <c r="J103" i="10"/>
  <c r="M152" i="10"/>
  <c r="K150" i="10" s="1"/>
  <c r="D103" i="10"/>
  <c r="F103" i="10"/>
  <c r="H103" i="10"/>
  <c r="I150" i="1"/>
  <c r="J150" i="1"/>
  <c r="K150" i="1"/>
  <c r="L150" i="1"/>
  <c r="G150" i="1"/>
  <c r="E150" i="1"/>
  <c r="H150" i="1"/>
  <c r="F150" i="1"/>
  <c r="C150" i="1"/>
  <c r="D150" i="1"/>
  <c r="M124" i="9"/>
  <c r="M125" i="9" s="1"/>
  <c r="AH16" i="9" s="1"/>
  <c r="N124" i="9"/>
  <c r="N125" i="9" s="1"/>
  <c r="AH17" i="9" s="1"/>
  <c r="O124" i="9"/>
  <c r="O125" i="9" s="1"/>
  <c r="AH18" i="9" s="1"/>
  <c r="V124" i="9"/>
  <c r="V125" i="9" s="1"/>
  <c r="AH25" i="9" s="1"/>
  <c r="K229" i="11"/>
  <c r="F229" i="10"/>
  <c r="J229" i="10"/>
  <c r="L229" i="12"/>
  <c r="U124" i="9"/>
  <c r="U125" i="9" s="1"/>
  <c r="AH24" i="9" s="1"/>
  <c r="E230" i="9"/>
  <c r="D229" i="9"/>
  <c r="H229" i="9"/>
  <c r="L229" i="11"/>
  <c r="K229" i="10"/>
  <c r="C229" i="10"/>
  <c r="N119" i="10"/>
  <c r="E229" i="12"/>
  <c r="C230" i="9"/>
  <c r="N166" i="9"/>
  <c r="I229" i="9"/>
  <c r="S123" i="12"/>
  <c r="O123" i="11"/>
  <c r="D229" i="11"/>
  <c r="I229" i="11"/>
  <c r="D229" i="10"/>
  <c r="I229" i="12"/>
  <c r="T123" i="11"/>
  <c r="J229" i="9"/>
  <c r="V123" i="12"/>
  <c r="N119" i="11"/>
  <c r="C229" i="11"/>
  <c r="L229" i="10"/>
  <c r="K230" i="9"/>
  <c r="I230" i="9"/>
  <c r="D229" i="12"/>
  <c r="T124" i="9"/>
  <c r="T125" i="9" s="1"/>
  <c r="AH23" i="9" s="1"/>
  <c r="G229" i="9"/>
  <c r="M152" i="11"/>
  <c r="E229" i="11"/>
  <c r="J229" i="11"/>
  <c r="G229" i="10"/>
  <c r="J230" i="9"/>
  <c r="F229" i="12"/>
  <c r="H230" i="9"/>
  <c r="E230" i="11"/>
  <c r="C229" i="9"/>
  <c r="N119" i="9"/>
  <c r="I230" i="10"/>
  <c r="M152" i="12"/>
  <c r="G103" i="12"/>
  <c r="J103" i="12"/>
  <c r="F103" i="12"/>
  <c r="H103" i="12"/>
  <c r="L103" i="12"/>
  <c r="I103" i="12"/>
  <c r="E103" i="12"/>
  <c r="D103" i="12"/>
  <c r="K103" i="12"/>
  <c r="C103" i="12"/>
  <c r="F229" i="11"/>
  <c r="N166" i="12"/>
  <c r="C230" i="12"/>
  <c r="E229" i="10"/>
  <c r="G229" i="12"/>
  <c r="K229" i="12"/>
  <c r="L230" i="9"/>
  <c r="R123" i="11"/>
  <c r="E229" i="9"/>
  <c r="W123" i="10"/>
  <c r="R124" i="10" s="1"/>
  <c r="R125" i="10" s="1"/>
  <c r="AH21" i="10" s="1"/>
  <c r="M123" i="11"/>
  <c r="G229" i="11"/>
  <c r="H229" i="10"/>
  <c r="C229" i="12"/>
  <c r="N119" i="12"/>
  <c r="J229" i="12"/>
  <c r="M103" i="1"/>
  <c r="L230" i="11"/>
  <c r="Q123" i="11"/>
  <c r="K229" i="9"/>
  <c r="P123" i="11"/>
  <c r="M152" i="9"/>
  <c r="E103" i="9"/>
  <c r="H103" i="9"/>
  <c r="C103" i="9"/>
  <c r="L103" i="9"/>
  <c r="D103" i="9"/>
  <c r="K103" i="9"/>
  <c r="G103" i="9"/>
  <c r="I103" i="9"/>
  <c r="J103" i="9"/>
  <c r="F103" i="9"/>
  <c r="W124" i="9"/>
  <c r="H124" i="9"/>
  <c r="H125" i="9" s="1"/>
  <c r="AH11" i="9" s="1"/>
  <c r="C124" i="9"/>
  <c r="C125" i="9" s="1"/>
  <c r="AH6" i="9" s="1"/>
  <c r="E124" i="9"/>
  <c r="E125" i="9" s="1"/>
  <c r="AH8" i="9" s="1"/>
  <c r="D124" i="9"/>
  <c r="D125" i="9" s="1"/>
  <c r="AH7" i="9" s="1"/>
  <c r="G124" i="9"/>
  <c r="G125" i="9" s="1"/>
  <c r="AH10" i="9" s="1"/>
  <c r="F124" i="9"/>
  <c r="F125" i="9" s="1"/>
  <c r="AH9" i="9" s="1"/>
  <c r="I124" i="9"/>
  <c r="I125" i="9" s="1"/>
  <c r="AH12" i="9" s="1"/>
  <c r="J124" i="9"/>
  <c r="J125" i="9" s="1"/>
  <c r="AH13" i="9" s="1"/>
  <c r="K124" i="9"/>
  <c r="K125" i="9" s="1"/>
  <c r="AH14" i="9" s="1"/>
  <c r="L124" i="9"/>
  <c r="L125" i="9" s="1"/>
  <c r="AH15" i="9" s="1"/>
  <c r="S124" i="9"/>
  <c r="S125" i="9" s="1"/>
  <c r="AH22" i="9" s="1"/>
  <c r="E230" i="10"/>
  <c r="H229" i="11"/>
  <c r="I229" i="10"/>
  <c r="H229" i="12"/>
  <c r="G230" i="9"/>
  <c r="Q124" i="9"/>
  <c r="Q125" i="9" s="1"/>
  <c r="AH20" i="9" s="1"/>
  <c r="F229" i="9"/>
  <c r="L229" i="9"/>
  <c r="P124" i="9"/>
  <c r="P125" i="9" s="1"/>
  <c r="AH19" i="9" s="1"/>
  <c r="N123" i="12"/>
  <c r="I150" i="10" l="1"/>
  <c r="M103" i="10"/>
  <c r="C150" i="10"/>
  <c r="F150" i="10"/>
  <c r="D150" i="10"/>
  <c r="J150" i="10"/>
  <c r="G150" i="10"/>
  <c r="L150" i="10"/>
  <c r="H150" i="10"/>
  <c r="E150" i="10"/>
  <c r="P124" i="10"/>
  <c r="P125" i="10" s="1"/>
  <c r="AH19" i="10" s="1"/>
  <c r="M229" i="12"/>
  <c r="M229" i="9"/>
  <c r="F150" i="12"/>
  <c r="C150" i="12"/>
  <c r="K150" i="12"/>
  <c r="G150" i="12"/>
  <c r="E150" i="12"/>
  <c r="I150" i="12"/>
  <c r="L150" i="12"/>
  <c r="D150" i="12"/>
  <c r="H150" i="12"/>
  <c r="J150" i="12"/>
  <c r="M103" i="11"/>
  <c r="T123" i="12"/>
  <c r="P123" i="12"/>
  <c r="T124" i="10"/>
  <c r="T125" i="10" s="1"/>
  <c r="AH23" i="10" s="1"/>
  <c r="M103" i="9"/>
  <c r="R123" i="12"/>
  <c r="M150" i="1"/>
  <c r="N103" i="1" s="1"/>
  <c r="N120" i="1"/>
  <c r="W123" i="11"/>
  <c r="T124" i="11" s="1"/>
  <c r="T125" i="11" s="1"/>
  <c r="AH23" i="11" s="1"/>
  <c r="M123" i="12"/>
  <c r="L150" i="11"/>
  <c r="K150" i="11"/>
  <c r="C150" i="11"/>
  <c r="G150" i="11"/>
  <c r="E150" i="11"/>
  <c r="H150" i="11"/>
  <c r="D150" i="11"/>
  <c r="I150" i="11"/>
  <c r="J150" i="11"/>
  <c r="F150" i="11"/>
  <c r="O123" i="12"/>
  <c r="L150" i="9"/>
  <c r="J150" i="9"/>
  <c r="G150" i="9"/>
  <c r="E150" i="9"/>
  <c r="H150" i="9"/>
  <c r="I150" i="9"/>
  <c r="D150" i="9"/>
  <c r="F150" i="9"/>
  <c r="K150" i="9"/>
  <c r="C150" i="9"/>
  <c r="Q123" i="12"/>
  <c r="W124" i="10"/>
  <c r="J124" i="10"/>
  <c r="J125" i="10" s="1"/>
  <c r="AH13" i="10" s="1"/>
  <c r="L124" i="10"/>
  <c r="L125" i="10" s="1"/>
  <c r="AH15" i="10" s="1"/>
  <c r="K124" i="10"/>
  <c r="K125" i="10" s="1"/>
  <c r="AH14" i="10" s="1"/>
  <c r="I124" i="10"/>
  <c r="I125" i="10" s="1"/>
  <c r="AH12" i="10" s="1"/>
  <c r="H124" i="10"/>
  <c r="H125" i="10" s="1"/>
  <c r="AH11" i="10" s="1"/>
  <c r="F124" i="10"/>
  <c r="F125" i="10" s="1"/>
  <c r="AH9" i="10" s="1"/>
  <c r="C124" i="10"/>
  <c r="C125" i="10" s="1"/>
  <c r="AH6" i="10" s="1"/>
  <c r="D124" i="10"/>
  <c r="D125" i="10" s="1"/>
  <c r="AH7" i="10" s="1"/>
  <c r="G124" i="10"/>
  <c r="G125" i="10" s="1"/>
  <c r="AH10" i="10" s="1"/>
  <c r="E124" i="10"/>
  <c r="E125" i="10" s="1"/>
  <c r="AH8" i="10" s="1"/>
  <c r="U124" i="10"/>
  <c r="U125" i="10" s="1"/>
  <c r="AH24" i="10" s="1"/>
  <c r="V124" i="10"/>
  <c r="V125" i="10" s="1"/>
  <c r="AH25" i="10" s="1"/>
  <c r="S124" i="10"/>
  <c r="S125" i="10" s="1"/>
  <c r="AH22" i="10" s="1"/>
  <c r="N124" i="10"/>
  <c r="N125" i="10" s="1"/>
  <c r="AH17" i="10" s="1"/>
  <c r="M229" i="11"/>
  <c r="O124" i="10"/>
  <c r="O125" i="10" s="1"/>
  <c r="AH18" i="10" s="1"/>
  <c r="Q124" i="10"/>
  <c r="Q125" i="10" s="1"/>
  <c r="AH20" i="10" s="1"/>
  <c r="M124" i="10"/>
  <c r="M125" i="10" s="1"/>
  <c r="AH16" i="10" s="1"/>
  <c r="M103" i="12"/>
  <c r="M229" i="10"/>
  <c r="M150" i="10" l="1"/>
  <c r="N103" i="10" s="1"/>
  <c r="K151" i="10" s="1"/>
  <c r="Q124" i="11"/>
  <c r="Q125" i="11" s="1"/>
  <c r="AH20" i="11" s="1"/>
  <c r="O124" i="11"/>
  <c r="O125" i="11" s="1"/>
  <c r="AH18" i="11" s="1"/>
  <c r="P124" i="11"/>
  <c r="P125" i="11" s="1"/>
  <c r="AH19" i="11" s="1"/>
  <c r="N150" i="1"/>
  <c r="D104" i="1"/>
  <c r="I104" i="1"/>
  <c r="F104" i="1"/>
  <c r="E104" i="1"/>
  <c r="J104" i="1"/>
  <c r="K104" i="1"/>
  <c r="L104" i="1"/>
  <c r="H104" i="1"/>
  <c r="G104" i="1"/>
  <c r="C104" i="1"/>
  <c r="J120" i="1"/>
  <c r="M13" i="1" s="1"/>
  <c r="D120" i="1"/>
  <c r="M7" i="1" s="1"/>
  <c r="H120" i="1"/>
  <c r="M11" i="1" s="1"/>
  <c r="L120" i="1"/>
  <c r="M15" i="1" s="1"/>
  <c r="F120" i="1"/>
  <c r="M9" i="1" s="1"/>
  <c r="C120" i="1"/>
  <c r="M6" i="1" s="1"/>
  <c r="E120" i="1"/>
  <c r="M8" i="1" s="1"/>
  <c r="I120" i="1"/>
  <c r="M12" i="1" s="1"/>
  <c r="G120" i="1"/>
  <c r="M10" i="1" s="1"/>
  <c r="K120" i="1"/>
  <c r="M14" i="1" s="1"/>
  <c r="C167" i="1"/>
  <c r="M16" i="1" s="1"/>
  <c r="K167" i="1"/>
  <c r="M24" i="1" s="1"/>
  <c r="F167" i="1"/>
  <c r="M19" i="1" s="1"/>
  <c r="I167" i="1"/>
  <c r="M22" i="1" s="1"/>
  <c r="L167" i="1"/>
  <c r="M25" i="1" s="1"/>
  <c r="H167" i="1"/>
  <c r="M21" i="1" s="1"/>
  <c r="M20" i="1"/>
  <c r="E167" i="1"/>
  <c r="M18" i="1" s="1"/>
  <c r="D167" i="1"/>
  <c r="M17" i="1" s="1"/>
  <c r="J167" i="1"/>
  <c r="M23" i="1" s="1"/>
  <c r="M151" i="9"/>
  <c r="N167" i="9"/>
  <c r="N120" i="9"/>
  <c r="M150" i="9"/>
  <c r="N103" i="9" s="1"/>
  <c r="M150" i="12"/>
  <c r="N103" i="12" s="1"/>
  <c r="W123" i="12"/>
  <c r="O124" i="12" s="1"/>
  <c r="O125" i="12" s="1"/>
  <c r="AH18" i="12" s="1"/>
  <c r="R124" i="11"/>
  <c r="R125" i="11" s="1"/>
  <c r="AH21" i="11" s="1"/>
  <c r="M151" i="12"/>
  <c r="N120" i="12"/>
  <c r="N167" i="12"/>
  <c r="N167" i="10"/>
  <c r="N120" i="10"/>
  <c r="M151" i="10"/>
  <c r="M150" i="11"/>
  <c r="N103" i="11" s="1"/>
  <c r="W124" i="11"/>
  <c r="L124" i="11"/>
  <c r="L125" i="11" s="1"/>
  <c r="AH15" i="11" s="1"/>
  <c r="C124" i="11"/>
  <c r="C125" i="11" s="1"/>
  <c r="AH6" i="11" s="1"/>
  <c r="K124" i="11"/>
  <c r="K125" i="11" s="1"/>
  <c r="AH14" i="11" s="1"/>
  <c r="F124" i="11"/>
  <c r="F125" i="11" s="1"/>
  <c r="AH9" i="11" s="1"/>
  <c r="H124" i="11"/>
  <c r="H125" i="11" s="1"/>
  <c r="AH11" i="11" s="1"/>
  <c r="G124" i="11"/>
  <c r="G125" i="11" s="1"/>
  <c r="AH10" i="11" s="1"/>
  <c r="D124" i="11"/>
  <c r="D125" i="11" s="1"/>
  <c r="AH7" i="11" s="1"/>
  <c r="J124" i="11"/>
  <c r="J125" i="11" s="1"/>
  <c r="AH13" i="11" s="1"/>
  <c r="I124" i="11"/>
  <c r="I125" i="11" s="1"/>
  <c r="AH12" i="11" s="1"/>
  <c r="E124" i="11"/>
  <c r="E125" i="11" s="1"/>
  <c r="AH8" i="11" s="1"/>
  <c r="U124" i="11"/>
  <c r="U125" i="11" s="1"/>
  <c r="AH24" i="11" s="1"/>
  <c r="V124" i="11"/>
  <c r="V125" i="11" s="1"/>
  <c r="AH25" i="11" s="1"/>
  <c r="N124" i="11"/>
  <c r="N125" i="11" s="1"/>
  <c r="AH17" i="11" s="1"/>
  <c r="S124" i="11"/>
  <c r="S125" i="11" s="1"/>
  <c r="AH22" i="11" s="1"/>
  <c r="N167" i="11"/>
  <c r="M151" i="11"/>
  <c r="N120" i="11"/>
  <c r="M124" i="11"/>
  <c r="M125" i="11" s="1"/>
  <c r="AH16" i="11" s="1"/>
  <c r="C151" i="10" l="1"/>
  <c r="C152" i="10" s="1"/>
  <c r="T16" i="10" s="1"/>
  <c r="F104" i="10"/>
  <c r="F225" i="10" s="1"/>
  <c r="D104" i="10"/>
  <c r="D225" i="10" s="1"/>
  <c r="E104" i="10"/>
  <c r="G151" i="10"/>
  <c r="G152" i="10" s="1"/>
  <c r="T20" i="10" s="1"/>
  <c r="I104" i="10"/>
  <c r="I225" i="10" s="1"/>
  <c r="F151" i="10"/>
  <c r="F152" i="10" s="1"/>
  <c r="T19" i="10" s="1"/>
  <c r="J151" i="10"/>
  <c r="J226" i="10" s="1"/>
  <c r="E151" i="10"/>
  <c r="E226" i="10" s="1"/>
  <c r="J104" i="10"/>
  <c r="J225" i="10" s="1"/>
  <c r="L104" i="10"/>
  <c r="L225" i="10" s="1"/>
  <c r="D151" i="10"/>
  <c r="D152" i="10" s="1"/>
  <c r="T17" i="10" s="1"/>
  <c r="L151" i="10"/>
  <c r="L152" i="10" s="1"/>
  <c r="T25" i="10" s="1"/>
  <c r="H151" i="10"/>
  <c r="H152" i="10" s="1"/>
  <c r="T21" i="10" s="1"/>
  <c r="C104" i="10"/>
  <c r="C225" i="10" s="1"/>
  <c r="G104" i="10"/>
  <c r="G225" i="10" s="1"/>
  <c r="H104" i="10"/>
  <c r="H225" i="10" s="1"/>
  <c r="K104" i="10"/>
  <c r="K225" i="10" s="1"/>
  <c r="I151" i="10"/>
  <c r="K152" i="10"/>
  <c r="T24" i="10" s="1"/>
  <c r="K226" i="10"/>
  <c r="D151" i="12"/>
  <c r="D152" i="12" s="1"/>
  <c r="T17" i="12" s="1"/>
  <c r="H151" i="12"/>
  <c r="H152" i="12" s="1"/>
  <c r="T21" i="12" s="1"/>
  <c r="F151" i="12"/>
  <c r="F152" i="12" s="1"/>
  <c r="T19" i="12" s="1"/>
  <c r="L151" i="12"/>
  <c r="L152" i="12" s="1"/>
  <c r="T25" i="12" s="1"/>
  <c r="H151" i="9"/>
  <c r="H226" i="9" s="1"/>
  <c r="K151" i="9"/>
  <c r="K226" i="9" s="1"/>
  <c r="D151" i="9"/>
  <c r="D226" i="9" s="1"/>
  <c r="L151" i="9"/>
  <c r="L152" i="9" s="1"/>
  <c r="T25" i="9" s="1"/>
  <c r="F151" i="9"/>
  <c r="F226" i="9" s="1"/>
  <c r="R124" i="12"/>
  <c r="R125" i="12" s="1"/>
  <c r="AH21" i="12" s="1"/>
  <c r="M124" i="12"/>
  <c r="M125" i="12" s="1"/>
  <c r="AH16" i="12" s="1"/>
  <c r="L104" i="11"/>
  <c r="H104" i="11"/>
  <c r="J104" i="11"/>
  <c r="G104" i="11"/>
  <c r="F104" i="11"/>
  <c r="D104" i="11"/>
  <c r="C104" i="11"/>
  <c r="E104" i="11"/>
  <c r="K104" i="11"/>
  <c r="I104" i="11"/>
  <c r="G151" i="11"/>
  <c r="F151" i="11"/>
  <c r="K151" i="11"/>
  <c r="D151" i="11"/>
  <c r="H151" i="11"/>
  <c r="E151" i="11"/>
  <c r="J151" i="11"/>
  <c r="L151" i="11"/>
  <c r="I151" i="11"/>
  <c r="C151" i="11"/>
  <c r="L120" i="12"/>
  <c r="M15" i="12" s="1"/>
  <c r="C120" i="12"/>
  <c r="M6" i="12" s="1"/>
  <c r="H120" i="12"/>
  <c r="M11" i="12" s="1"/>
  <c r="I120" i="12"/>
  <c r="M12" i="12" s="1"/>
  <c r="D120" i="12"/>
  <c r="M7" i="12" s="1"/>
  <c r="J120" i="12"/>
  <c r="M13" i="12" s="1"/>
  <c r="E120" i="12"/>
  <c r="M8" i="12" s="1"/>
  <c r="G120" i="12"/>
  <c r="M10" i="12" s="1"/>
  <c r="F120" i="12"/>
  <c r="M9" i="12" s="1"/>
  <c r="K120" i="12"/>
  <c r="M14" i="12" s="1"/>
  <c r="F167" i="9"/>
  <c r="M19" i="9" s="1"/>
  <c r="D167" i="9"/>
  <c r="M17" i="9" s="1"/>
  <c r="C167" i="9"/>
  <c r="M16" i="9" s="1"/>
  <c r="L167" i="9"/>
  <c r="M25" i="9" s="1"/>
  <c r="E167" i="9"/>
  <c r="M18" i="9" s="1"/>
  <c r="J167" i="9"/>
  <c r="M23" i="9" s="1"/>
  <c r="H167" i="9"/>
  <c r="M21" i="9" s="1"/>
  <c r="G167" i="9"/>
  <c r="M20" i="9" s="1"/>
  <c r="K167" i="9"/>
  <c r="M24" i="9" s="1"/>
  <c r="I167" i="9"/>
  <c r="M22" i="9" s="1"/>
  <c r="O18" i="1"/>
  <c r="P18" i="1"/>
  <c r="N18" i="1"/>
  <c r="O10" i="1"/>
  <c r="P10" i="1"/>
  <c r="N10" i="1"/>
  <c r="N13" i="1"/>
  <c r="P13" i="1"/>
  <c r="O13" i="1"/>
  <c r="E225" i="1"/>
  <c r="E104" i="12"/>
  <c r="D104" i="12"/>
  <c r="L104" i="12"/>
  <c r="C104" i="12"/>
  <c r="J104" i="12"/>
  <c r="K104" i="12"/>
  <c r="H104" i="12"/>
  <c r="G104" i="12"/>
  <c r="I104" i="12"/>
  <c r="F104" i="12"/>
  <c r="P20" i="1"/>
  <c r="N20" i="1"/>
  <c r="O20" i="1"/>
  <c r="O12" i="1"/>
  <c r="N12" i="1"/>
  <c r="P12" i="1"/>
  <c r="F225" i="1"/>
  <c r="E225" i="10"/>
  <c r="K151" i="12"/>
  <c r="G151" i="12"/>
  <c r="E151" i="12"/>
  <c r="N21" i="1"/>
  <c r="P21" i="1"/>
  <c r="O21" i="1"/>
  <c r="N8" i="1"/>
  <c r="O8" i="1"/>
  <c r="P8" i="1"/>
  <c r="C225" i="1"/>
  <c r="I225" i="1"/>
  <c r="J120" i="11"/>
  <c r="M13" i="11" s="1"/>
  <c r="K120" i="11"/>
  <c r="M14" i="11" s="1"/>
  <c r="C120" i="11"/>
  <c r="M6" i="11" s="1"/>
  <c r="H120" i="11"/>
  <c r="M11" i="11" s="1"/>
  <c r="D120" i="11"/>
  <c r="M7" i="11" s="1"/>
  <c r="G120" i="11"/>
  <c r="M10" i="11" s="1"/>
  <c r="L120" i="11"/>
  <c r="M15" i="11" s="1"/>
  <c r="I120" i="11"/>
  <c r="M12" i="11" s="1"/>
  <c r="E120" i="11"/>
  <c r="M8" i="11" s="1"/>
  <c r="F120" i="11"/>
  <c r="M9" i="11" s="1"/>
  <c r="H104" i="9"/>
  <c r="G104" i="9"/>
  <c r="K104" i="9"/>
  <c r="I104" i="9"/>
  <c r="L104" i="9"/>
  <c r="C104" i="9"/>
  <c r="J104" i="9"/>
  <c r="D104" i="9"/>
  <c r="F104" i="9"/>
  <c r="E104" i="9"/>
  <c r="N25" i="1"/>
  <c r="P25" i="1"/>
  <c r="O25" i="1"/>
  <c r="P6" i="1"/>
  <c r="N6" i="1"/>
  <c r="O6" i="1"/>
  <c r="I151" i="9"/>
  <c r="G225" i="1"/>
  <c r="D225" i="1"/>
  <c r="C151" i="12"/>
  <c r="N22" i="1"/>
  <c r="P22" i="1"/>
  <c r="O22" i="1"/>
  <c r="O9" i="1"/>
  <c r="N9" i="1"/>
  <c r="P9" i="1"/>
  <c r="H225" i="1"/>
  <c r="E151" i="1"/>
  <c r="F151" i="1"/>
  <c r="G151" i="1"/>
  <c r="L151" i="1"/>
  <c r="D151" i="1"/>
  <c r="J151" i="1"/>
  <c r="I151" i="1"/>
  <c r="H151" i="1"/>
  <c r="C151" i="1"/>
  <c r="K151" i="1"/>
  <c r="J167" i="11"/>
  <c r="M23" i="11" s="1"/>
  <c r="D167" i="11"/>
  <c r="M17" i="11" s="1"/>
  <c r="C167" i="11"/>
  <c r="M16" i="11" s="1"/>
  <c r="H167" i="11"/>
  <c r="M21" i="11" s="1"/>
  <c r="F167" i="11"/>
  <c r="M19" i="11" s="1"/>
  <c r="I167" i="11"/>
  <c r="M22" i="11" s="1"/>
  <c r="G167" i="11"/>
  <c r="M20" i="11" s="1"/>
  <c r="K167" i="11"/>
  <c r="M24" i="11" s="1"/>
  <c r="E167" i="11"/>
  <c r="M18" i="11" s="1"/>
  <c r="L167" i="11"/>
  <c r="M25" i="11" s="1"/>
  <c r="D120" i="10"/>
  <c r="M7" i="10" s="1"/>
  <c r="C120" i="10"/>
  <c r="M6" i="10" s="1"/>
  <c r="G120" i="10"/>
  <c r="M10" i="10" s="1"/>
  <c r="E120" i="10"/>
  <c r="M8" i="10" s="1"/>
  <c r="F120" i="10"/>
  <c r="M9" i="10" s="1"/>
  <c r="L120" i="10"/>
  <c r="M15" i="10" s="1"/>
  <c r="I120" i="10"/>
  <c r="M12" i="10" s="1"/>
  <c r="J120" i="10"/>
  <c r="M13" i="10" s="1"/>
  <c r="H120" i="10"/>
  <c r="M11" i="10" s="1"/>
  <c r="K120" i="10"/>
  <c r="M14" i="10" s="1"/>
  <c r="J151" i="9"/>
  <c r="G151" i="9"/>
  <c r="E151" i="9"/>
  <c r="O19" i="1"/>
  <c r="N19" i="1"/>
  <c r="P19" i="1"/>
  <c r="I151" i="12"/>
  <c r="P15" i="1"/>
  <c r="O15" i="1"/>
  <c r="N15" i="1"/>
  <c r="L225" i="1"/>
  <c r="L167" i="10"/>
  <c r="M25" i="10" s="1"/>
  <c r="D167" i="10"/>
  <c r="M17" i="10" s="1"/>
  <c r="H167" i="10"/>
  <c r="M21" i="10" s="1"/>
  <c r="C167" i="10"/>
  <c r="M16" i="10" s="1"/>
  <c r="F167" i="10"/>
  <c r="M19" i="10" s="1"/>
  <c r="G167" i="10"/>
  <c r="M20" i="10" s="1"/>
  <c r="K167" i="10"/>
  <c r="M24" i="10" s="1"/>
  <c r="J167" i="10"/>
  <c r="M23" i="10" s="1"/>
  <c r="E167" i="10"/>
  <c r="M18" i="10" s="1"/>
  <c r="I167" i="10"/>
  <c r="M22" i="10" s="1"/>
  <c r="W124" i="12"/>
  <c r="K124" i="12"/>
  <c r="K125" i="12" s="1"/>
  <c r="AH14" i="12" s="1"/>
  <c r="H124" i="12"/>
  <c r="H125" i="12" s="1"/>
  <c r="AH11" i="12" s="1"/>
  <c r="E124" i="12"/>
  <c r="E125" i="12" s="1"/>
  <c r="AH8" i="12" s="1"/>
  <c r="D124" i="12"/>
  <c r="D125" i="12" s="1"/>
  <c r="AH7" i="12" s="1"/>
  <c r="I124" i="12"/>
  <c r="I125" i="12" s="1"/>
  <c r="AH12" i="12" s="1"/>
  <c r="F124" i="12"/>
  <c r="F125" i="12" s="1"/>
  <c r="AH9" i="12" s="1"/>
  <c r="C124" i="12"/>
  <c r="C125" i="12" s="1"/>
  <c r="AH6" i="12" s="1"/>
  <c r="J124" i="12"/>
  <c r="J125" i="12" s="1"/>
  <c r="AH13" i="12" s="1"/>
  <c r="G124" i="12"/>
  <c r="G125" i="12" s="1"/>
  <c r="AH10" i="12" s="1"/>
  <c r="L124" i="12"/>
  <c r="L125" i="12" s="1"/>
  <c r="AH15" i="12" s="1"/>
  <c r="U124" i="12"/>
  <c r="U125" i="12" s="1"/>
  <c r="AH24" i="12" s="1"/>
  <c r="N124" i="12"/>
  <c r="N125" i="12" s="1"/>
  <c r="AH17" i="12" s="1"/>
  <c r="S124" i="12"/>
  <c r="S125" i="12" s="1"/>
  <c r="AH22" i="12" s="1"/>
  <c r="V124" i="12"/>
  <c r="V125" i="12" s="1"/>
  <c r="AH25" i="12" s="1"/>
  <c r="J151" i="12"/>
  <c r="C151" i="9"/>
  <c r="Q124" i="12"/>
  <c r="Q125" i="12" s="1"/>
  <c r="AH20" i="12" s="1"/>
  <c r="N23" i="1"/>
  <c r="P23" i="1"/>
  <c r="O23" i="1"/>
  <c r="N24" i="1"/>
  <c r="O24" i="1"/>
  <c r="P24" i="1"/>
  <c r="P124" i="12"/>
  <c r="P125" i="12" s="1"/>
  <c r="AH19" i="12" s="1"/>
  <c r="N11" i="1"/>
  <c r="P11" i="1"/>
  <c r="O11" i="1"/>
  <c r="K225" i="1"/>
  <c r="J167" i="12"/>
  <c r="M23" i="12" s="1"/>
  <c r="H167" i="12"/>
  <c r="M21" i="12" s="1"/>
  <c r="D167" i="12"/>
  <c r="M17" i="12" s="1"/>
  <c r="E167" i="12"/>
  <c r="M18" i="12" s="1"/>
  <c r="G167" i="12"/>
  <c r="M20" i="12" s="1"/>
  <c r="I167" i="12"/>
  <c r="M22" i="12" s="1"/>
  <c r="L167" i="12"/>
  <c r="M25" i="12" s="1"/>
  <c r="K167" i="12"/>
  <c r="M24" i="12" s="1"/>
  <c r="F167" i="12"/>
  <c r="M19" i="12" s="1"/>
  <c r="C167" i="12"/>
  <c r="M16" i="12" s="1"/>
  <c r="T124" i="12"/>
  <c r="T125" i="12" s="1"/>
  <c r="AH23" i="12" s="1"/>
  <c r="H120" i="9"/>
  <c r="M11" i="9" s="1"/>
  <c r="J120" i="9"/>
  <c r="M13" i="9" s="1"/>
  <c r="G120" i="9"/>
  <c r="M10" i="9" s="1"/>
  <c r="C120" i="9"/>
  <c r="M6" i="9" s="1"/>
  <c r="L120" i="9"/>
  <c r="M15" i="9" s="1"/>
  <c r="F120" i="9"/>
  <c r="M9" i="9" s="1"/>
  <c r="I120" i="9"/>
  <c r="M12" i="9" s="1"/>
  <c r="K120" i="9"/>
  <c r="M14" i="9" s="1"/>
  <c r="D120" i="9"/>
  <c r="M7" i="9" s="1"/>
  <c r="E120" i="9"/>
  <c r="M8" i="9" s="1"/>
  <c r="O17" i="1"/>
  <c r="N17" i="1"/>
  <c r="P17" i="1"/>
  <c r="N16" i="1"/>
  <c r="O16" i="1"/>
  <c r="P16" i="1"/>
  <c r="P14" i="1"/>
  <c r="O14" i="1"/>
  <c r="N14" i="1"/>
  <c r="O7" i="1"/>
  <c r="N7" i="1"/>
  <c r="P7" i="1"/>
  <c r="J225" i="1"/>
  <c r="D226" i="10" l="1"/>
  <c r="D152" i="9"/>
  <c r="T17" i="9" s="1"/>
  <c r="L226" i="10"/>
  <c r="G226" i="10"/>
  <c r="C226" i="10"/>
  <c r="E152" i="10"/>
  <c r="T18" i="10" s="1"/>
  <c r="J152" i="10"/>
  <c r="T23" i="10" s="1"/>
  <c r="H226" i="12"/>
  <c r="D226" i="12"/>
  <c r="H226" i="10"/>
  <c r="F226" i="10"/>
  <c r="F152" i="9"/>
  <c r="T19" i="9" s="1"/>
  <c r="F226" i="12"/>
  <c r="L226" i="12"/>
  <c r="I226" i="10"/>
  <c r="I152" i="10"/>
  <c r="T22" i="10" s="1"/>
  <c r="H152" i="9"/>
  <c r="T21" i="9" s="1"/>
  <c r="L226" i="9"/>
  <c r="K152" i="9"/>
  <c r="T24" i="9" s="1"/>
  <c r="N23" i="10"/>
  <c r="O23" i="10"/>
  <c r="P23" i="10"/>
  <c r="P10" i="10"/>
  <c r="O10" i="10"/>
  <c r="N10" i="10"/>
  <c r="P19" i="11"/>
  <c r="O19" i="11"/>
  <c r="N19" i="11"/>
  <c r="G226" i="1"/>
  <c r="K225" i="9"/>
  <c r="P12" i="11"/>
  <c r="N12" i="11"/>
  <c r="O12" i="11"/>
  <c r="H225" i="12"/>
  <c r="P23" i="9"/>
  <c r="N23" i="9"/>
  <c r="O23" i="9"/>
  <c r="N11" i="12"/>
  <c r="P11" i="12"/>
  <c r="O11" i="12"/>
  <c r="D226" i="11"/>
  <c r="D152" i="11"/>
  <c r="T17" i="11" s="1"/>
  <c r="D225" i="11"/>
  <c r="N10" i="9"/>
  <c r="P10" i="9"/>
  <c r="O10" i="9"/>
  <c r="O22" i="12"/>
  <c r="N22" i="12"/>
  <c r="P22" i="12"/>
  <c r="N24" i="10"/>
  <c r="O24" i="10"/>
  <c r="P24" i="10"/>
  <c r="N14" i="10"/>
  <c r="P14" i="10"/>
  <c r="O14" i="10"/>
  <c r="N6" i="10"/>
  <c r="P6" i="10"/>
  <c r="O6" i="10"/>
  <c r="O21" i="11"/>
  <c r="N21" i="11"/>
  <c r="P21" i="11"/>
  <c r="K226" i="1"/>
  <c r="F226" i="1"/>
  <c r="E225" i="9"/>
  <c r="G225" i="9"/>
  <c r="N15" i="11"/>
  <c r="O15" i="11"/>
  <c r="P15" i="11"/>
  <c r="K225" i="12"/>
  <c r="O18" i="9"/>
  <c r="P18" i="9"/>
  <c r="N18" i="9"/>
  <c r="P14" i="12"/>
  <c r="O14" i="12"/>
  <c r="N14" i="12"/>
  <c r="N6" i="12"/>
  <c r="O6" i="12"/>
  <c r="P6" i="12"/>
  <c r="K226" i="11"/>
  <c r="K152" i="11"/>
  <c r="T24" i="11" s="1"/>
  <c r="F225" i="11"/>
  <c r="N8" i="9"/>
  <c r="P8" i="9"/>
  <c r="O8" i="9"/>
  <c r="P13" i="9"/>
  <c r="N13" i="9"/>
  <c r="O13" i="9"/>
  <c r="O20" i="12"/>
  <c r="P20" i="12"/>
  <c r="N20" i="12"/>
  <c r="N20" i="10"/>
  <c r="O20" i="10"/>
  <c r="P20" i="10"/>
  <c r="O11" i="10"/>
  <c r="N11" i="10"/>
  <c r="P11" i="10"/>
  <c r="N7" i="10"/>
  <c r="O7" i="10"/>
  <c r="P7" i="10"/>
  <c r="N16" i="11"/>
  <c r="P16" i="11"/>
  <c r="O16" i="11"/>
  <c r="C226" i="1"/>
  <c r="E226" i="1"/>
  <c r="I152" i="9"/>
  <c r="T22" i="9" s="1"/>
  <c r="I226" i="9"/>
  <c r="F225" i="9"/>
  <c r="H225" i="9"/>
  <c r="O10" i="11"/>
  <c r="P10" i="11"/>
  <c r="N10" i="11"/>
  <c r="J225" i="12"/>
  <c r="O25" i="9"/>
  <c r="P25" i="9"/>
  <c r="N25" i="9"/>
  <c r="N9" i="12"/>
  <c r="P9" i="12"/>
  <c r="O9" i="12"/>
  <c r="O15" i="12"/>
  <c r="N15" i="12"/>
  <c r="P15" i="12"/>
  <c r="C226" i="11"/>
  <c r="C152" i="11"/>
  <c r="T16" i="11" s="1"/>
  <c r="F226" i="11"/>
  <c r="F152" i="11"/>
  <c r="T19" i="11" s="1"/>
  <c r="G225" i="11"/>
  <c r="N7" i="9"/>
  <c r="P7" i="9"/>
  <c r="O7" i="9"/>
  <c r="P11" i="9"/>
  <c r="N11" i="9"/>
  <c r="O11" i="9"/>
  <c r="P18" i="12"/>
  <c r="N18" i="12"/>
  <c r="O18" i="12"/>
  <c r="P19" i="10"/>
  <c r="N19" i="10"/>
  <c r="O19" i="10"/>
  <c r="E226" i="9"/>
  <c r="E152" i="9"/>
  <c r="T18" i="9" s="1"/>
  <c r="O13" i="10"/>
  <c r="P13" i="10"/>
  <c r="N13" i="10"/>
  <c r="N25" i="11"/>
  <c r="P25" i="11"/>
  <c r="O25" i="11"/>
  <c r="N17" i="11"/>
  <c r="P17" i="11"/>
  <c r="O17" i="11"/>
  <c r="H226" i="1"/>
  <c r="C226" i="12"/>
  <c r="C152" i="12"/>
  <c r="T16" i="12" s="1"/>
  <c r="O27" i="1"/>
  <c r="R12" i="1" s="1"/>
  <c r="D225" i="9"/>
  <c r="N7" i="11"/>
  <c r="O7" i="11"/>
  <c r="P7" i="11"/>
  <c r="C225" i="12"/>
  <c r="N16" i="9"/>
  <c r="P16" i="9"/>
  <c r="O16" i="9"/>
  <c r="P10" i="12"/>
  <c r="N10" i="12"/>
  <c r="O10" i="12"/>
  <c r="I226" i="11"/>
  <c r="I152" i="11"/>
  <c r="T22" i="11" s="1"/>
  <c r="G226" i="11"/>
  <c r="G152" i="11"/>
  <c r="T20" i="11" s="1"/>
  <c r="J225" i="11"/>
  <c r="O25" i="12"/>
  <c r="N25" i="12"/>
  <c r="P25" i="12"/>
  <c r="O14" i="9"/>
  <c r="P14" i="9"/>
  <c r="N14" i="9"/>
  <c r="N17" i="12"/>
  <c r="O17" i="12"/>
  <c r="P17" i="12"/>
  <c r="N16" i="10"/>
  <c r="P16" i="10"/>
  <c r="O16" i="10"/>
  <c r="G152" i="9"/>
  <c r="T20" i="9" s="1"/>
  <c r="G226" i="9"/>
  <c r="N12" i="10"/>
  <c r="O12" i="10"/>
  <c r="P12" i="10"/>
  <c r="N18" i="11"/>
  <c r="O18" i="11"/>
  <c r="P18" i="11"/>
  <c r="P23" i="11"/>
  <c r="N23" i="11"/>
  <c r="O23" i="11"/>
  <c r="I226" i="1"/>
  <c r="N27" i="1"/>
  <c r="Q17" i="1" s="1"/>
  <c r="J225" i="9"/>
  <c r="N11" i="11"/>
  <c r="P11" i="11"/>
  <c r="O11" i="11"/>
  <c r="E226" i="12"/>
  <c r="E152" i="12"/>
  <c r="T18" i="12" s="1"/>
  <c r="L225" i="12"/>
  <c r="P22" i="9"/>
  <c r="N22" i="9"/>
  <c r="O22" i="9"/>
  <c r="P17" i="9"/>
  <c r="O17" i="9"/>
  <c r="N17" i="9"/>
  <c r="P8" i="12"/>
  <c r="O8" i="12"/>
  <c r="N8" i="12"/>
  <c r="L226" i="11"/>
  <c r="L152" i="11"/>
  <c r="T25" i="11" s="1"/>
  <c r="I225" i="11"/>
  <c r="H225" i="11"/>
  <c r="P16" i="12"/>
  <c r="O16" i="12"/>
  <c r="N16" i="12"/>
  <c r="N21" i="12"/>
  <c r="P21" i="12"/>
  <c r="O21" i="12"/>
  <c r="C226" i="9"/>
  <c r="C152" i="9"/>
  <c r="T16" i="9" s="1"/>
  <c r="N21" i="10"/>
  <c r="P21" i="10"/>
  <c r="O21" i="10"/>
  <c r="J226" i="9"/>
  <c r="J152" i="9"/>
  <c r="T23" i="9" s="1"/>
  <c r="N15" i="10"/>
  <c r="O15" i="10"/>
  <c r="P15" i="10"/>
  <c r="N24" i="11"/>
  <c r="P24" i="11"/>
  <c r="O24" i="11"/>
  <c r="J226" i="1"/>
  <c r="P27" i="1"/>
  <c r="S18" i="1" s="1"/>
  <c r="C225" i="9"/>
  <c r="P6" i="11"/>
  <c r="N6" i="11"/>
  <c r="O6" i="11"/>
  <c r="G226" i="12"/>
  <c r="G152" i="12"/>
  <c r="T20" i="12" s="1"/>
  <c r="F225" i="12"/>
  <c r="D225" i="12"/>
  <c r="P24" i="9"/>
  <c r="N24" i="9"/>
  <c r="O24" i="9"/>
  <c r="O19" i="9"/>
  <c r="N19" i="9"/>
  <c r="P19" i="9"/>
  <c r="O13" i="12"/>
  <c r="P13" i="12"/>
  <c r="N13" i="12"/>
  <c r="J226" i="11"/>
  <c r="J152" i="11"/>
  <c r="T23" i="11" s="1"/>
  <c r="K225" i="11"/>
  <c r="L225" i="11"/>
  <c r="N6" i="9"/>
  <c r="O6" i="9"/>
  <c r="P6" i="9"/>
  <c r="P12" i="9"/>
  <c r="O12" i="9"/>
  <c r="N12" i="9"/>
  <c r="O9" i="9"/>
  <c r="N9" i="9"/>
  <c r="P9" i="9"/>
  <c r="O23" i="12"/>
  <c r="P23" i="12"/>
  <c r="N23" i="12"/>
  <c r="J226" i="12"/>
  <c r="J152" i="12"/>
  <c r="T23" i="12" s="1"/>
  <c r="P22" i="10"/>
  <c r="N22" i="10"/>
  <c r="O22" i="10"/>
  <c r="N17" i="10"/>
  <c r="P17" i="10"/>
  <c r="O17" i="10"/>
  <c r="O9" i="10"/>
  <c r="P9" i="10"/>
  <c r="N9" i="10"/>
  <c r="O20" i="11"/>
  <c r="P20" i="11"/>
  <c r="N20" i="11"/>
  <c r="D226" i="1"/>
  <c r="L225" i="9"/>
  <c r="N9" i="11"/>
  <c r="O9" i="11"/>
  <c r="P9" i="11"/>
  <c r="P14" i="11"/>
  <c r="O14" i="11"/>
  <c r="N14" i="11"/>
  <c r="K226" i="12"/>
  <c r="K152" i="12"/>
  <c r="T24" i="12" s="1"/>
  <c r="I225" i="12"/>
  <c r="E225" i="12"/>
  <c r="P20" i="9"/>
  <c r="N20" i="9"/>
  <c r="O20" i="9"/>
  <c r="P7" i="12"/>
  <c r="N7" i="12"/>
  <c r="O7" i="12"/>
  <c r="E152" i="11"/>
  <c r="T18" i="11" s="1"/>
  <c r="E226" i="11"/>
  <c r="E225" i="11"/>
  <c r="O19" i="12"/>
  <c r="N19" i="12"/>
  <c r="P19" i="12"/>
  <c r="P15" i="9"/>
  <c r="O15" i="9"/>
  <c r="N15" i="9"/>
  <c r="O24" i="12"/>
  <c r="N24" i="12"/>
  <c r="P24" i="12"/>
  <c r="O18" i="10"/>
  <c r="P18" i="10"/>
  <c r="N18" i="10"/>
  <c r="O25" i="10"/>
  <c r="P25" i="10"/>
  <c r="N25" i="10"/>
  <c r="I226" i="12"/>
  <c r="I152" i="12"/>
  <c r="T22" i="12" s="1"/>
  <c r="O8" i="10"/>
  <c r="N8" i="10"/>
  <c r="P8" i="10"/>
  <c r="N22" i="11"/>
  <c r="P22" i="11"/>
  <c r="O22" i="11"/>
  <c r="L226" i="1"/>
  <c r="I225" i="9"/>
  <c r="N8" i="11"/>
  <c r="O8" i="11"/>
  <c r="P8" i="11"/>
  <c r="P13" i="11"/>
  <c r="N13" i="11"/>
  <c r="O13" i="11"/>
  <c r="G225" i="12"/>
  <c r="N21" i="9"/>
  <c r="P21" i="9"/>
  <c r="O21" i="9"/>
  <c r="P12" i="12"/>
  <c r="O12" i="12"/>
  <c r="N12" i="12"/>
  <c r="H226" i="11"/>
  <c r="H152" i="11"/>
  <c r="T21" i="11" s="1"/>
  <c r="C225" i="11"/>
  <c r="R8" i="1" l="1"/>
  <c r="R9" i="1"/>
  <c r="R24" i="1"/>
  <c r="R16" i="1"/>
  <c r="R15" i="1"/>
  <c r="Q9" i="1"/>
  <c r="Q13" i="1"/>
  <c r="Q16" i="1"/>
  <c r="R25" i="1"/>
  <c r="Q7" i="1"/>
  <c r="S25" i="1"/>
  <c r="S17" i="1"/>
  <c r="S16" i="1"/>
  <c r="S10" i="1"/>
  <c r="S15" i="1"/>
  <c r="S8" i="1"/>
  <c r="S12" i="1"/>
  <c r="S14" i="1"/>
  <c r="S7" i="1"/>
  <c r="S24" i="1"/>
  <c r="Q10" i="1"/>
  <c r="M225" i="10"/>
  <c r="M104" i="10" s="1"/>
  <c r="C105" i="10" s="1"/>
  <c r="T6" i="10" s="1"/>
  <c r="M225" i="1"/>
  <c r="M151" i="1" s="1"/>
  <c r="M225" i="11"/>
  <c r="M104" i="11" s="1"/>
  <c r="F105" i="11" s="1"/>
  <c r="T9" i="11" s="1"/>
  <c r="S6" i="1"/>
  <c r="Q20" i="1"/>
  <c r="Q22" i="1"/>
  <c r="S23" i="1"/>
  <c r="Q25" i="1"/>
  <c r="P27" i="9"/>
  <c r="S10" i="9" s="1"/>
  <c r="S13" i="1"/>
  <c r="Q21" i="1"/>
  <c r="R11" i="1"/>
  <c r="Q19" i="1"/>
  <c r="Q12" i="1"/>
  <c r="O27" i="9"/>
  <c r="R18" i="9" s="1"/>
  <c r="V18" i="9" s="1"/>
  <c r="S9" i="1"/>
  <c r="R20" i="1"/>
  <c r="R17" i="1"/>
  <c r="Q8" i="1"/>
  <c r="N27" i="9"/>
  <c r="Q11" i="9" s="1"/>
  <c r="O27" i="11"/>
  <c r="R7" i="11" s="1"/>
  <c r="Q15" i="1"/>
  <c r="Q11" i="1"/>
  <c r="S21" i="1"/>
  <c r="P27" i="12"/>
  <c r="S24" i="12" s="1"/>
  <c r="W24" i="12" s="1"/>
  <c r="R21" i="1"/>
  <c r="S22" i="1"/>
  <c r="O27" i="10"/>
  <c r="R7" i="10" s="1"/>
  <c r="R23" i="1"/>
  <c r="Q14" i="1"/>
  <c r="Q24" i="1"/>
  <c r="N27" i="11"/>
  <c r="Q21" i="11" s="1"/>
  <c r="U21" i="11" s="1"/>
  <c r="S20" i="1"/>
  <c r="R18" i="1"/>
  <c r="Q23" i="1"/>
  <c r="O27" i="12"/>
  <c r="R8" i="12" s="1"/>
  <c r="Q18" i="1"/>
  <c r="P27" i="10"/>
  <c r="S25" i="10" s="1"/>
  <c r="W25" i="10" s="1"/>
  <c r="R22" i="1"/>
  <c r="P27" i="11"/>
  <c r="S25" i="11" s="1"/>
  <c r="W25" i="11" s="1"/>
  <c r="Q6" i="1"/>
  <c r="R13" i="1"/>
  <c r="S11" i="1"/>
  <c r="N27" i="12"/>
  <c r="Q13" i="12" s="1"/>
  <c r="N27" i="10"/>
  <c r="Q25" i="10" s="1"/>
  <c r="U25" i="10" s="1"/>
  <c r="R19" i="1"/>
  <c r="R14" i="1"/>
  <c r="R10" i="1"/>
  <c r="S19" i="1"/>
  <c r="M225" i="9"/>
  <c r="M104" i="9" s="1"/>
  <c r="M225" i="12"/>
  <c r="M104" i="12" s="1"/>
  <c r="R6" i="1"/>
  <c r="R7" i="1"/>
  <c r="R23" i="10" l="1"/>
  <c r="V23" i="10" s="1"/>
  <c r="R11" i="10"/>
  <c r="Q8" i="9"/>
  <c r="Q22" i="9"/>
  <c r="U22" i="9" s="1"/>
  <c r="R14" i="10"/>
  <c r="R16" i="10"/>
  <c r="V16" i="10" s="1"/>
  <c r="R15" i="11"/>
  <c r="R21" i="10"/>
  <c r="V21" i="10" s="1"/>
  <c r="R25" i="10"/>
  <c r="V25" i="10" s="1"/>
  <c r="R19" i="9"/>
  <c r="V19" i="9" s="1"/>
  <c r="R12" i="10"/>
  <c r="Q19" i="9"/>
  <c r="U19" i="9" s="1"/>
  <c r="R10" i="10"/>
  <c r="R14" i="12"/>
  <c r="S15" i="12"/>
  <c r="R20" i="12"/>
  <c r="V20" i="12" s="1"/>
  <c r="G105" i="10"/>
  <c r="T10" i="10" s="1"/>
  <c r="S12" i="10"/>
  <c r="E105" i="10"/>
  <c r="T8" i="10" s="1"/>
  <c r="H105" i="10"/>
  <c r="T11" i="10" s="1"/>
  <c r="R12" i="9"/>
  <c r="Q6" i="12"/>
  <c r="R25" i="12"/>
  <c r="V25" i="12" s="1"/>
  <c r="Q25" i="12"/>
  <c r="U25" i="12" s="1"/>
  <c r="S20" i="12"/>
  <c r="W20" i="12" s="1"/>
  <c r="Q24" i="11"/>
  <c r="U24" i="11" s="1"/>
  <c r="Q17" i="11"/>
  <c r="U17" i="11" s="1"/>
  <c r="Q16" i="11"/>
  <c r="U16" i="11" s="1"/>
  <c r="Q20" i="11"/>
  <c r="U20" i="11" s="1"/>
  <c r="Q15" i="11"/>
  <c r="Q14" i="11"/>
  <c r="Q22" i="11"/>
  <c r="U22" i="11" s="1"/>
  <c r="R10" i="11"/>
  <c r="L105" i="10"/>
  <c r="T15" i="10" s="1"/>
  <c r="I105" i="10"/>
  <c r="T12" i="10" s="1"/>
  <c r="J105" i="10"/>
  <c r="T13" i="10" s="1"/>
  <c r="K105" i="10"/>
  <c r="T14" i="10" s="1"/>
  <c r="D105" i="10"/>
  <c r="T7" i="10" s="1"/>
  <c r="V7" i="10" s="1"/>
  <c r="F105" i="10"/>
  <c r="T9" i="10" s="1"/>
  <c r="R18" i="10"/>
  <c r="V18" i="10" s="1"/>
  <c r="R6" i="10"/>
  <c r="V6" i="10" s="1"/>
  <c r="R10" i="9"/>
  <c r="R25" i="9"/>
  <c r="V25" i="9" s="1"/>
  <c r="S14" i="9"/>
  <c r="R22" i="9"/>
  <c r="V22" i="9" s="1"/>
  <c r="R20" i="9"/>
  <c r="V20" i="9" s="1"/>
  <c r="R15" i="9"/>
  <c r="S13" i="9"/>
  <c r="S16" i="9"/>
  <c r="W16" i="9" s="1"/>
  <c r="S21" i="9"/>
  <c r="W21" i="9" s="1"/>
  <c r="Q25" i="9"/>
  <c r="U25" i="9" s="1"/>
  <c r="R7" i="9"/>
  <c r="S17" i="9"/>
  <c r="W17" i="9" s="1"/>
  <c r="Q23" i="9"/>
  <c r="U23" i="9" s="1"/>
  <c r="Q7" i="9"/>
  <c r="S20" i="9"/>
  <c r="W20" i="9" s="1"/>
  <c r="S19" i="9"/>
  <c r="W19" i="9" s="1"/>
  <c r="R17" i="9"/>
  <c r="V17" i="9" s="1"/>
  <c r="R23" i="9"/>
  <c r="V23" i="9" s="1"/>
  <c r="R8" i="9"/>
  <c r="R21" i="9"/>
  <c r="V21" i="9" s="1"/>
  <c r="S25" i="9"/>
  <c r="W25" i="9" s="1"/>
  <c r="Q20" i="9"/>
  <c r="U20" i="9" s="1"/>
  <c r="S12" i="9"/>
  <c r="S23" i="9"/>
  <c r="W23" i="9" s="1"/>
  <c r="S7" i="9"/>
  <c r="S15" i="9"/>
  <c r="S8" i="9"/>
  <c r="S11" i="9"/>
  <c r="S18" i="9"/>
  <c r="W18" i="9" s="1"/>
  <c r="I105" i="11"/>
  <c r="T12" i="11" s="1"/>
  <c r="Q27" i="1"/>
  <c r="E105" i="11"/>
  <c r="T8" i="11" s="1"/>
  <c r="L105" i="11"/>
  <c r="T15" i="11" s="1"/>
  <c r="K105" i="11"/>
  <c r="T14" i="11" s="1"/>
  <c r="G105" i="11"/>
  <c r="T10" i="11" s="1"/>
  <c r="J105" i="11"/>
  <c r="T13" i="11" s="1"/>
  <c r="H105" i="11"/>
  <c r="T11" i="11" s="1"/>
  <c r="C105" i="11"/>
  <c r="T6" i="11" s="1"/>
  <c r="D105" i="11"/>
  <c r="T7" i="11" s="1"/>
  <c r="V7" i="11" s="1"/>
  <c r="M104" i="1"/>
  <c r="L105" i="1" s="1"/>
  <c r="T15" i="1" s="1"/>
  <c r="S25" i="12"/>
  <c r="W25" i="12" s="1"/>
  <c r="R17" i="12"/>
  <c r="V17" i="12" s="1"/>
  <c r="S12" i="12"/>
  <c r="Q15" i="12"/>
  <c r="Q23" i="12"/>
  <c r="U23" i="12" s="1"/>
  <c r="R22" i="12"/>
  <c r="V22" i="12" s="1"/>
  <c r="S6" i="12"/>
  <c r="S9" i="12"/>
  <c r="Q17" i="12"/>
  <c r="U17" i="12" s="1"/>
  <c r="S21" i="12"/>
  <c r="W21" i="12" s="1"/>
  <c r="Q10" i="12"/>
  <c r="S7" i="12"/>
  <c r="Q14" i="12"/>
  <c r="R18" i="12"/>
  <c r="V18" i="12" s="1"/>
  <c r="S22" i="12"/>
  <c r="W22" i="12" s="1"/>
  <c r="Q18" i="12"/>
  <c r="U18" i="12" s="1"/>
  <c r="Q16" i="12"/>
  <c r="U16" i="12" s="1"/>
  <c r="R12" i="12"/>
  <c r="R10" i="12"/>
  <c r="S17" i="12"/>
  <c r="W17" i="12" s="1"/>
  <c r="S16" i="11"/>
  <c r="W16" i="11" s="1"/>
  <c r="S10" i="11"/>
  <c r="S8" i="11"/>
  <c r="S6" i="11"/>
  <c r="S13" i="11"/>
  <c r="S24" i="11"/>
  <c r="W24" i="11" s="1"/>
  <c r="Q7" i="11"/>
  <c r="S17" i="11"/>
  <c r="W17" i="11" s="1"/>
  <c r="S12" i="11"/>
  <c r="R11" i="11"/>
  <c r="S20" i="11"/>
  <c r="W20" i="11" s="1"/>
  <c r="R16" i="11"/>
  <c r="V16" i="11" s="1"/>
  <c r="Q18" i="11"/>
  <c r="U18" i="11" s="1"/>
  <c r="R17" i="11"/>
  <c r="V17" i="11" s="1"/>
  <c r="R24" i="11"/>
  <c r="V24" i="11" s="1"/>
  <c r="R18" i="11"/>
  <c r="V18" i="11" s="1"/>
  <c r="Q10" i="11"/>
  <c r="R13" i="11"/>
  <c r="S14" i="10"/>
  <c r="S13" i="10"/>
  <c r="S10" i="10"/>
  <c r="R8" i="10"/>
  <c r="R24" i="10"/>
  <c r="V24" i="10" s="1"/>
  <c r="S20" i="10"/>
  <c r="W20" i="10" s="1"/>
  <c r="S21" i="10"/>
  <c r="W21" i="10" s="1"/>
  <c r="Q16" i="9"/>
  <c r="U16" i="9" s="1"/>
  <c r="Q6" i="9"/>
  <c r="R14" i="9"/>
  <c r="Q12" i="9"/>
  <c r="R9" i="9"/>
  <c r="Q17" i="9"/>
  <c r="U17" i="9" s="1"/>
  <c r="S9" i="9"/>
  <c r="Q6" i="10"/>
  <c r="U6" i="10" s="1"/>
  <c r="Q12" i="12"/>
  <c r="S6" i="10"/>
  <c r="W6" i="10" s="1"/>
  <c r="Q9" i="11"/>
  <c r="U9" i="11" s="1"/>
  <c r="R22" i="10"/>
  <c r="V22" i="10" s="1"/>
  <c r="S23" i="10"/>
  <c r="W23" i="10" s="1"/>
  <c r="Q25" i="11"/>
  <c r="U25" i="11" s="1"/>
  <c r="R6" i="9"/>
  <c r="R19" i="12"/>
  <c r="V19" i="12" s="1"/>
  <c r="Q18" i="9"/>
  <c r="U18" i="9" s="1"/>
  <c r="R9" i="12"/>
  <c r="S16" i="12"/>
  <c r="W16" i="12" s="1"/>
  <c r="S22" i="11"/>
  <c r="W22" i="11" s="1"/>
  <c r="Q14" i="10"/>
  <c r="R15" i="12"/>
  <c r="S16" i="10"/>
  <c r="W16" i="10" s="1"/>
  <c r="S15" i="10"/>
  <c r="R22" i="11"/>
  <c r="V22" i="11" s="1"/>
  <c r="Q23" i="10"/>
  <c r="U23" i="10" s="1"/>
  <c r="R9" i="10"/>
  <c r="S19" i="11"/>
  <c r="W19" i="11" s="1"/>
  <c r="Q7" i="10"/>
  <c r="S7" i="11"/>
  <c r="R24" i="12"/>
  <c r="V24" i="12" s="1"/>
  <c r="R11" i="9"/>
  <c r="R15" i="10"/>
  <c r="S17" i="10"/>
  <c r="W17" i="10" s="1"/>
  <c r="S21" i="11"/>
  <c r="W21" i="11" s="1"/>
  <c r="Q12" i="10"/>
  <c r="S27" i="1"/>
  <c r="S23" i="12"/>
  <c r="W23" i="12" s="1"/>
  <c r="R8" i="11"/>
  <c r="S15" i="11"/>
  <c r="Q19" i="10"/>
  <c r="U19" i="10" s="1"/>
  <c r="Q6" i="11"/>
  <c r="S11" i="10"/>
  <c r="R6" i="11"/>
  <c r="R9" i="11"/>
  <c r="V9" i="11" s="1"/>
  <c r="S23" i="11"/>
  <c r="W23" i="11" s="1"/>
  <c r="R19" i="11"/>
  <c r="V19" i="11" s="1"/>
  <c r="R16" i="9"/>
  <c r="V16" i="9" s="1"/>
  <c r="Q24" i="9"/>
  <c r="U24" i="9" s="1"/>
  <c r="Q9" i="10"/>
  <c r="S14" i="12"/>
  <c r="S18" i="12"/>
  <c r="W18" i="12" s="1"/>
  <c r="R23" i="11"/>
  <c r="V23" i="11" s="1"/>
  <c r="R17" i="10"/>
  <c r="V17" i="10" s="1"/>
  <c r="Q21" i="9"/>
  <c r="U21" i="9" s="1"/>
  <c r="Q11" i="12"/>
  <c r="S8" i="12"/>
  <c r="Q17" i="10"/>
  <c r="U17" i="10" s="1"/>
  <c r="Q16" i="10"/>
  <c r="U16" i="10" s="1"/>
  <c r="S14" i="11"/>
  <c r="R13" i="9"/>
  <c r="R13" i="10"/>
  <c r="S11" i="11"/>
  <c r="R20" i="11"/>
  <c r="V20" i="11" s="1"/>
  <c r="R27" i="1"/>
  <c r="Q13" i="10"/>
  <c r="Q12" i="11"/>
  <c r="R13" i="12"/>
  <c r="Q10" i="10"/>
  <c r="Q9" i="12"/>
  <c r="S18" i="11"/>
  <c r="W18" i="11" s="1"/>
  <c r="S13" i="12"/>
  <c r="Q15" i="9"/>
  <c r="Q15" i="10"/>
  <c r="S9" i="10"/>
  <c r="S11" i="12"/>
  <c r="Q13" i="9"/>
  <c r="Q23" i="11"/>
  <c r="U23" i="11" s="1"/>
  <c r="S6" i="9"/>
  <c r="R7" i="12"/>
  <c r="Q19" i="11"/>
  <c r="U19" i="11" s="1"/>
  <c r="R25" i="11"/>
  <c r="V25" i="11" s="1"/>
  <c r="S22" i="9"/>
  <c r="W22" i="9" s="1"/>
  <c r="R14" i="11"/>
  <c r="H105" i="12"/>
  <c r="T11" i="12" s="1"/>
  <c r="G105" i="12"/>
  <c r="T10" i="12" s="1"/>
  <c r="C105" i="12"/>
  <c r="T6" i="12" s="1"/>
  <c r="F105" i="12"/>
  <c r="T9" i="12" s="1"/>
  <c r="K105" i="12"/>
  <c r="T14" i="12" s="1"/>
  <c r="D105" i="12"/>
  <c r="T7" i="12" s="1"/>
  <c r="L105" i="12"/>
  <c r="T15" i="12" s="1"/>
  <c r="I105" i="12"/>
  <c r="T12" i="12" s="1"/>
  <c r="J105" i="12"/>
  <c r="T13" i="12" s="1"/>
  <c r="E105" i="12"/>
  <c r="T8" i="12" s="1"/>
  <c r="S19" i="10"/>
  <c r="W19" i="10" s="1"/>
  <c r="R6" i="12"/>
  <c r="R12" i="11"/>
  <c r="Q18" i="10"/>
  <c r="U18" i="10" s="1"/>
  <c r="S24" i="10"/>
  <c r="W24" i="10" s="1"/>
  <c r="S9" i="11"/>
  <c r="W9" i="11" s="1"/>
  <c r="Q10" i="9"/>
  <c r="Q11" i="11"/>
  <c r="R23" i="12"/>
  <c r="V23" i="12" s="1"/>
  <c r="Q19" i="12"/>
  <c r="U19" i="12" s="1"/>
  <c r="R20" i="10"/>
  <c r="V20" i="10" s="1"/>
  <c r="Q8" i="12"/>
  <c r="R24" i="9"/>
  <c r="V24" i="9" s="1"/>
  <c r="S19" i="12"/>
  <c r="W19" i="12" s="1"/>
  <c r="Q21" i="12"/>
  <c r="U21" i="12" s="1"/>
  <c r="Q20" i="12"/>
  <c r="U20" i="12" s="1"/>
  <c r="S22" i="10"/>
  <c r="W22" i="10" s="1"/>
  <c r="Q13" i="11"/>
  <c r="R21" i="12"/>
  <c r="V21" i="12" s="1"/>
  <c r="S18" i="10"/>
  <c r="W18" i="10" s="1"/>
  <c r="R19" i="10"/>
  <c r="V19" i="10" s="1"/>
  <c r="S8" i="10"/>
  <c r="R21" i="11"/>
  <c r="V21" i="11" s="1"/>
  <c r="Q14" i="9"/>
  <c r="S24" i="9"/>
  <c r="W24" i="9" s="1"/>
  <c r="Q7" i="12"/>
  <c r="Q20" i="10"/>
  <c r="U20" i="10" s="1"/>
  <c r="Q24" i="12"/>
  <c r="U24" i="12" s="1"/>
  <c r="R11" i="12"/>
  <c r="S7" i="10"/>
  <c r="S10" i="12"/>
  <c r="R16" i="12"/>
  <c r="V16" i="12" s="1"/>
  <c r="G105" i="9"/>
  <c r="T10" i="9" s="1"/>
  <c r="K105" i="9"/>
  <c r="T14" i="9" s="1"/>
  <c r="D105" i="9"/>
  <c r="T7" i="9" s="1"/>
  <c r="C105" i="9"/>
  <c r="T6" i="9" s="1"/>
  <c r="J105" i="9"/>
  <c r="T13" i="9" s="1"/>
  <c r="E105" i="9"/>
  <c r="T8" i="9" s="1"/>
  <c r="I105" i="9"/>
  <c r="T12" i="9" s="1"/>
  <c r="F105" i="9"/>
  <c r="T9" i="9" s="1"/>
  <c r="H105" i="9"/>
  <c r="T11" i="9" s="1"/>
  <c r="L105" i="9"/>
  <c r="T15" i="9" s="1"/>
  <c r="Q22" i="12"/>
  <c r="U22" i="12" s="1"/>
  <c r="Q24" i="10"/>
  <c r="U24" i="10" s="1"/>
  <c r="Q11" i="10"/>
  <c r="Q22" i="10"/>
  <c r="U22" i="10" s="1"/>
  <c r="Q8" i="10"/>
  <c r="Q9" i="9"/>
  <c r="Q8" i="11"/>
  <c r="Q21" i="10"/>
  <c r="U21" i="10" s="1"/>
  <c r="L152" i="1"/>
  <c r="T25" i="1" s="1"/>
  <c r="K152" i="1"/>
  <c r="T24" i="1" s="1"/>
  <c r="I152" i="1"/>
  <c r="T22" i="1" s="1"/>
  <c r="G152" i="1"/>
  <c r="T20" i="1" s="1"/>
  <c r="F152" i="1"/>
  <c r="T19" i="1" s="1"/>
  <c r="D152" i="1"/>
  <c r="T17" i="1" s="1"/>
  <c r="C152" i="1"/>
  <c r="T16" i="1" s="1"/>
  <c r="H152" i="1"/>
  <c r="T21" i="1" s="1"/>
  <c r="J152" i="1"/>
  <c r="T23" i="1" s="1"/>
  <c r="E152" i="1"/>
  <c r="T18" i="1" s="1"/>
  <c r="V14" i="10" l="1"/>
  <c r="U12" i="10"/>
  <c r="V11" i="10"/>
  <c r="W7" i="10"/>
  <c r="U7" i="10"/>
  <c r="V15" i="11"/>
  <c r="V10" i="10"/>
  <c r="V12" i="11"/>
  <c r="W9" i="10"/>
  <c r="U12" i="11"/>
  <c r="U8" i="10"/>
  <c r="U15" i="11"/>
  <c r="V13" i="10"/>
  <c r="W10" i="10"/>
  <c r="V10" i="11"/>
  <c r="W13" i="10"/>
  <c r="U8" i="11"/>
  <c r="U15" i="10"/>
  <c r="V15" i="10"/>
  <c r="W15" i="11"/>
  <c r="W15" i="10"/>
  <c r="U10" i="10"/>
  <c r="V8" i="11"/>
  <c r="U14" i="11"/>
  <c r="W12" i="10"/>
  <c r="V9" i="10"/>
  <c r="U9" i="10"/>
  <c r="W12" i="11"/>
  <c r="W13" i="11"/>
  <c r="U11" i="10"/>
  <c r="U14" i="10"/>
  <c r="V8" i="10"/>
  <c r="W14" i="10"/>
  <c r="W8" i="11"/>
  <c r="W11" i="10"/>
  <c r="W8" i="10"/>
  <c r="V12" i="10"/>
  <c r="V14" i="11"/>
  <c r="U13" i="10"/>
  <c r="W14" i="11"/>
  <c r="W10" i="11"/>
  <c r="U10" i="11"/>
  <c r="U6" i="11"/>
  <c r="V11" i="11"/>
  <c r="V13" i="11"/>
  <c r="C105" i="1"/>
  <c r="T6" i="1" s="1"/>
  <c r="W6" i="1" s="1"/>
  <c r="F105" i="1"/>
  <c r="T9" i="1" s="1"/>
  <c r="V9" i="1" s="1"/>
  <c r="K105" i="1"/>
  <c r="T14" i="1" s="1"/>
  <c r="U14" i="1" s="1"/>
  <c r="G105" i="1"/>
  <c r="T10" i="1" s="1"/>
  <c r="W10" i="1" s="1"/>
  <c r="I105" i="1"/>
  <c r="T12" i="1" s="1"/>
  <c r="V12" i="1" s="1"/>
  <c r="H105" i="1"/>
  <c r="T11" i="1" s="1"/>
  <c r="W11" i="1" s="1"/>
  <c r="D105" i="1"/>
  <c r="T7" i="1" s="1"/>
  <c r="U7" i="1" s="1"/>
  <c r="U13" i="11"/>
  <c r="U11" i="11"/>
  <c r="W11" i="11"/>
  <c r="U7" i="11"/>
  <c r="W6" i="11"/>
  <c r="V6" i="11"/>
  <c r="W7" i="11"/>
  <c r="J105" i="1"/>
  <c r="T13" i="1" s="1"/>
  <c r="W13" i="1" s="1"/>
  <c r="E105" i="1"/>
  <c r="T8" i="1" s="1"/>
  <c r="U8" i="1" s="1"/>
  <c r="Q27" i="12"/>
  <c r="S27" i="12"/>
  <c r="Q27" i="9"/>
  <c r="U13" i="9"/>
  <c r="V13" i="9"/>
  <c r="W13" i="9"/>
  <c r="U6" i="12"/>
  <c r="W6" i="12"/>
  <c r="V6" i="12"/>
  <c r="W19" i="1"/>
  <c r="V19" i="1"/>
  <c r="U19" i="1"/>
  <c r="V6" i="9"/>
  <c r="W6" i="9"/>
  <c r="U6" i="9"/>
  <c r="V8" i="12"/>
  <c r="U8" i="12"/>
  <c r="W8" i="12"/>
  <c r="W10" i="12"/>
  <c r="V10" i="12"/>
  <c r="U10" i="12"/>
  <c r="Q27" i="10"/>
  <c r="W7" i="9"/>
  <c r="V7" i="9"/>
  <c r="U7" i="9"/>
  <c r="U13" i="12"/>
  <c r="W13" i="12"/>
  <c r="V13" i="12"/>
  <c r="U11" i="12"/>
  <c r="V11" i="12"/>
  <c r="W11" i="12"/>
  <c r="V12" i="12"/>
  <c r="W12" i="12"/>
  <c r="U12" i="12"/>
  <c r="S27" i="9"/>
  <c r="R27" i="10"/>
  <c r="V22" i="1"/>
  <c r="W22" i="1"/>
  <c r="U22" i="1"/>
  <c r="W18" i="1"/>
  <c r="V18" i="1"/>
  <c r="U18" i="1"/>
  <c r="U11" i="9"/>
  <c r="V11" i="9"/>
  <c r="W11" i="9"/>
  <c r="U10" i="9"/>
  <c r="W10" i="9"/>
  <c r="V10" i="9"/>
  <c r="U15" i="12"/>
  <c r="V15" i="12"/>
  <c r="W15" i="12"/>
  <c r="R27" i="9"/>
  <c r="S27" i="10"/>
  <c r="W20" i="1"/>
  <c r="U20" i="1"/>
  <c r="V20" i="1"/>
  <c r="W14" i="9"/>
  <c r="U14" i="9"/>
  <c r="V14" i="9"/>
  <c r="V23" i="1"/>
  <c r="U23" i="1"/>
  <c r="W23" i="1"/>
  <c r="U9" i="9"/>
  <c r="V9" i="9"/>
  <c r="W9" i="9"/>
  <c r="V7" i="12"/>
  <c r="U7" i="12"/>
  <c r="W7" i="12"/>
  <c r="S27" i="11"/>
  <c r="R27" i="11"/>
  <c r="W15" i="9"/>
  <c r="V15" i="9"/>
  <c r="U15" i="9"/>
  <c r="U24" i="1"/>
  <c r="W24" i="1"/>
  <c r="V24" i="1"/>
  <c r="W25" i="1"/>
  <c r="V25" i="1"/>
  <c r="U25" i="1"/>
  <c r="U21" i="1"/>
  <c r="W21" i="1"/>
  <c r="V21" i="1"/>
  <c r="W12" i="9"/>
  <c r="U12" i="9"/>
  <c r="V12" i="9"/>
  <c r="R27" i="12"/>
  <c r="V14" i="12"/>
  <c r="W14" i="12"/>
  <c r="U14" i="12"/>
  <c r="V17" i="1"/>
  <c r="U17" i="1"/>
  <c r="W17" i="1"/>
  <c r="V16" i="1"/>
  <c r="W16" i="1"/>
  <c r="U16" i="1"/>
  <c r="V8" i="9"/>
  <c r="W8" i="9"/>
  <c r="U8" i="9"/>
  <c r="W15" i="1"/>
  <c r="U15" i="1"/>
  <c r="V15" i="1"/>
  <c r="U9" i="12"/>
  <c r="W9" i="12"/>
  <c r="V9" i="12"/>
  <c r="Q27" i="11"/>
  <c r="V27" i="10" l="1"/>
  <c r="Y6" i="10" s="1"/>
  <c r="AC6" i="10" s="1"/>
  <c r="U27" i="10"/>
  <c r="X25" i="10" s="1"/>
  <c r="AB25" i="10" s="1"/>
  <c r="W27" i="10"/>
  <c r="Z18" i="10" s="1"/>
  <c r="AD18" i="10" s="1"/>
  <c r="V6" i="1"/>
  <c r="U6" i="1"/>
  <c r="V27" i="11"/>
  <c r="Y22" i="11" s="1"/>
  <c r="AC22" i="11" s="1"/>
  <c r="U27" i="11"/>
  <c r="X25" i="11" s="1"/>
  <c r="AB25" i="11" s="1"/>
  <c r="W9" i="1"/>
  <c r="W12" i="1"/>
  <c r="U12" i="1"/>
  <c r="U9" i="1"/>
  <c r="U11" i="1"/>
  <c r="V11" i="1"/>
  <c r="W7" i="1"/>
  <c r="V7" i="1"/>
  <c r="U10" i="1"/>
  <c r="V14" i="1"/>
  <c r="W14" i="1"/>
  <c r="V10" i="1"/>
  <c r="W27" i="11"/>
  <c r="Z15" i="11" s="1"/>
  <c r="AD15" i="11" s="1"/>
  <c r="V13" i="1"/>
  <c r="U13" i="1"/>
  <c r="V8" i="1"/>
  <c r="W8" i="1"/>
  <c r="U27" i="9"/>
  <c r="X11" i="9" s="1"/>
  <c r="AB11" i="9" s="1"/>
  <c r="W27" i="9"/>
  <c r="Z12" i="9" s="1"/>
  <c r="AD12" i="9" s="1"/>
  <c r="V27" i="9"/>
  <c r="Y10" i="9" s="1"/>
  <c r="AC10" i="9" s="1"/>
  <c r="V27" i="12"/>
  <c r="Y10" i="12" s="1"/>
  <c r="AC10" i="12" s="1"/>
  <c r="W27" i="12"/>
  <c r="U27" i="12"/>
  <c r="X7" i="12" s="1"/>
  <c r="AB7" i="12" s="1"/>
  <c r="Z20" i="10" l="1"/>
  <c r="AD20" i="10" s="1"/>
  <c r="Z7" i="10"/>
  <c r="AD7" i="10" s="1"/>
  <c r="Z10" i="10"/>
  <c r="AD10" i="10" s="1"/>
  <c r="Z8" i="10"/>
  <c r="AD8" i="10" s="1"/>
  <c r="Z25" i="10"/>
  <c r="AD25" i="10" s="1"/>
  <c r="Z15" i="10"/>
  <c r="AD15" i="10" s="1"/>
  <c r="Z14" i="10"/>
  <c r="AD14" i="10" s="1"/>
  <c r="Z24" i="10"/>
  <c r="AD24" i="10" s="1"/>
  <c r="Z9" i="10"/>
  <c r="AD9" i="10" s="1"/>
  <c r="Z21" i="10"/>
  <c r="AD21" i="10" s="1"/>
  <c r="Z16" i="10"/>
  <c r="AD16" i="10" s="1"/>
  <c r="Z12" i="10"/>
  <c r="AD12" i="10" s="1"/>
  <c r="Z6" i="10"/>
  <c r="AD6" i="10" s="1"/>
  <c r="Z11" i="10"/>
  <c r="AD11" i="10" s="1"/>
  <c r="Z22" i="10"/>
  <c r="AD22" i="10" s="1"/>
  <c r="Z13" i="10"/>
  <c r="AD13" i="10" s="1"/>
  <c r="Z19" i="10"/>
  <c r="AD19" i="10" s="1"/>
  <c r="Y11" i="11"/>
  <c r="AC11" i="11" s="1"/>
  <c r="Y13" i="11"/>
  <c r="AC13" i="11" s="1"/>
  <c r="Y8" i="11"/>
  <c r="AC8" i="11" s="1"/>
  <c r="X15" i="10"/>
  <c r="AB15" i="10" s="1"/>
  <c r="X11" i="10"/>
  <c r="AB11" i="10" s="1"/>
  <c r="X24" i="10"/>
  <c r="AB24" i="10" s="1"/>
  <c r="X22" i="10"/>
  <c r="AB22" i="10" s="1"/>
  <c r="X10" i="10"/>
  <c r="AB10" i="10" s="1"/>
  <c r="Z23" i="10"/>
  <c r="AD23" i="10" s="1"/>
  <c r="Y11" i="10"/>
  <c r="AC11" i="10" s="1"/>
  <c r="X9" i="10"/>
  <c r="AB9" i="10" s="1"/>
  <c r="Y16" i="11"/>
  <c r="AC16" i="11" s="1"/>
  <c r="Y12" i="11"/>
  <c r="AC12" i="11" s="1"/>
  <c r="X22" i="11"/>
  <c r="AB22" i="11" s="1"/>
  <c r="Y6" i="11"/>
  <c r="AC6" i="11" s="1"/>
  <c r="X23" i="10"/>
  <c r="AB23" i="10" s="1"/>
  <c r="Y10" i="11"/>
  <c r="AC10" i="11" s="1"/>
  <c r="X17" i="10"/>
  <c r="AB17" i="10" s="1"/>
  <c r="X16" i="10"/>
  <c r="AB16" i="10" s="1"/>
  <c r="Y24" i="11"/>
  <c r="AC24" i="11" s="1"/>
  <c r="Y9" i="11"/>
  <c r="AC9" i="11" s="1"/>
  <c r="Y25" i="11"/>
  <c r="AC25" i="11" s="1"/>
  <c r="Y17" i="11"/>
  <c r="AC17" i="11" s="1"/>
  <c r="X8" i="10"/>
  <c r="AB8" i="10" s="1"/>
  <c r="X20" i="10"/>
  <c r="AB20" i="10" s="1"/>
  <c r="X21" i="10"/>
  <c r="AB21" i="10" s="1"/>
  <c r="Y14" i="11"/>
  <c r="AC14" i="11" s="1"/>
  <c r="Y20" i="11"/>
  <c r="AC20" i="11" s="1"/>
  <c r="X19" i="10"/>
  <c r="AB19" i="10" s="1"/>
  <c r="X13" i="10"/>
  <c r="AB13" i="10" s="1"/>
  <c r="Y18" i="11"/>
  <c r="AC18" i="11" s="1"/>
  <c r="X18" i="10"/>
  <c r="AB18" i="10" s="1"/>
  <c r="X14" i="10"/>
  <c r="AB14" i="10" s="1"/>
  <c r="Y19" i="11"/>
  <c r="AC19" i="11" s="1"/>
  <c r="Y7" i="11"/>
  <c r="AC7" i="11" s="1"/>
  <c r="Y15" i="11"/>
  <c r="AC15" i="11" s="1"/>
  <c r="X7" i="10"/>
  <c r="AB7" i="10" s="1"/>
  <c r="X12" i="10"/>
  <c r="AB12" i="10" s="1"/>
  <c r="X6" i="10"/>
  <c r="AB6" i="10" s="1"/>
  <c r="Y23" i="11"/>
  <c r="AC23" i="11" s="1"/>
  <c r="X18" i="11"/>
  <c r="AB18" i="11" s="1"/>
  <c r="X15" i="11"/>
  <c r="AB15" i="11" s="1"/>
  <c r="X14" i="11"/>
  <c r="AB14" i="11" s="1"/>
  <c r="X13" i="11"/>
  <c r="AB13" i="11" s="1"/>
  <c r="X9" i="11"/>
  <c r="AB9" i="11" s="1"/>
  <c r="X20" i="11"/>
  <c r="AB20" i="11" s="1"/>
  <c r="X6" i="11"/>
  <c r="X21" i="11"/>
  <c r="AB21" i="11" s="1"/>
  <c r="X24" i="11"/>
  <c r="AB24" i="11" s="1"/>
  <c r="X12" i="11"/>
  <c r="AB12" i="11" s="1"/>
  <c r="X16" i="11"/>
  <c r="AB16" i="11" s="1"/>
  <c r="X11" i="11"/>
  <c r="AB11" i="11" s="1"/>
  <c r="X17" i="11"/>
  <c r="AB17" i="11" s="1"/>
  <c r="X19" i="11"/>
  <c r="AB19" i="11" s="1"/>
  <c r="Y19" i="10"/>
  <c r="AC19" i="10" s="1"/>
  <c r="Y8" i="10"/>
  <c r="AC8" i="10" s="1"/>
  <c r="Y18" i="10"/>
  <c r="AC18" i="10" s="1"/>
  <c r="Y13" i="10"/>
  <c r="AC13" i="10" s="1"/>
  <c r="Y24" i="10"/>
  <c r="AC24" i="10" s="1"/>
  <c r="Y9" i="10"/>
  <c r="AC9" i="10" s="1"/>
  <c r="Y12" i="10"/>
  <c r="AC12" i="10" s="1"/>
  <c r="Y25" i="10"/>
  <c r="AC25" i="10" s="1"/>
  <c r="Y17" i="10"/>
  <c r="AC17" i="10" s="1"/>
  <c r="Y21" i="11"/>
  <c r="AC21" i="11" s="1"/>
  <c r="Y23" i="10"/>
  <c r="AC23" i="10" s="1"/>
  <c r="Y10" i="10"/>
  <c r="AC10" i="10" s="1"/>
  <c r="Y20" i="10"/>
  <c r="AC20" i="10" s="1"/>
  <c r="Y7" i="10"/>
  <c r="AC7" i="10" s="1"/>
  <c r="Y16" i="10"/>
  <c r="AC16" i="10" s="1"/>
  <c r="Y14" i="10"/>
  <c r="AC14" i="10" s="1"/>
  <c r="Y22" i="10"/>
  <c r="AC22" i="10" s="1"/>
  <c r="Y21" i="10"/>
  <c r="AC21" i="10" s="1"/>
  <c r="Y15" i="10"/>
  <c r="AC15" i="10" s="1"/>
  <c r="X7" i="11"/>
  <c r="AB7" i="11" s="1"/>
  <c r="X8" i="11"/>
  <c r="AB8" i="11" s="1"/>
  <c r="X23" i="11"/>
  <c r="AB23" i="11" s="1"/>
  <c r="X10" i="11"/>
  <c r="AB10" i="11" s="1"/>
  <c r="Z6" i="11"/>
  <c r="AD6" i="11" s="1"/>
  <c r="Z14" i="11"/>
  <c r="AD14" i="11" s="1"/>
  <c r="Z17" i="10"/>
  <c r="AD17" i="10" s="1"/>
  <c r="Z22" i="11"/>
  <c r="AD22" i="11" s="1"/>
  <c r="Z21" i="11"/>
  <c r="AD21" i="11" s="1"/>
  <c r="Z24" i="11"/>
  <c r="AD24" i="11" s="1"/>
  <c r="Z23" i="11"/>
  <c r="AD23" i="11" s="1"/>
  <c r="Z25" i="11"/>
  <c r="AD25" i="11" s="1"/>
  <c r="Z11" i="11"/>
  <c r="AD11" i="11" s="1"/>
  <c r="Z13" i="11"/>
  <c r="AD13" i="11" s="1"/>
  <c r="Z7" i="11"/>
  <c r="AD7" i="11" s="1"/>
  <c r="Z8" i="11"/>
  <c r="AD8" i="11" s="1"/>
  <c r="Z17" i="11"/>
  <c r="AD17" i="11" s="1"/>
  <c r="Z10" i="11"/>
  <c r="AD10" i="11" s="1"/>
  <c r="Z18" i="11"/>
  <c r="AD18" i="11" s="1"/>
  <c r="Z9" i="11"/>
  <c r="AD9" i="11" s="1"/>
  <c r="Z19" i="11"/>
  <c r="AD19" i="11" s="1"/>
  <c r="Z20" i="11"/>
  <c r="AD20" i="11" s="1"/>
  <c r="Z12" i="11"/>
  <c r="AD12" i="11" s="1"/>
  <c r="Z16" i="11"/>
  <c r="AD16" i="11" s="1"/>
  <c r="U27" i="1"/>
  <c r="X10" i="1" s="1"/>
  <c r="AB10" i="1" s="1"/>
  <c r="V27" i="1"/>
  <c r="Y24" i="1" s="1"/>
  <c r="AC24" i="1" s="1"/>
  <c r="W27" i="1"/>
  <c r="Z7" i="1" s="1"/>
  <c r="AD7" i="1" s="1"/>
  <c r="X6" i="9"/>
  <c r="AB6" i="9" s="1"/>
  <c r="Y6" i="9"/>
  <c r="AC6" i="9" s="1"/>
  <c r="Z6" i="9"/>
  <c r="AD6" i="9" s="1"/>
  <c r="Z11" i="9"/>
  <c r="AD11" i="9" s="1"/>
  <c r="Z15" i="9"/>
  <c r="AD15" i="9" s="1"/>
  <c r="X15" i="9"/>
  <c r="AB15" i="9" s="1"/>
  <c r="Y9" i="12"/>
  <c r="AC9" i="12" s="1"/>
  <c r="Y15" i="12"/>
  <c r="AC15" i="12" s="1"/>
  <c r="Y7" i="12"/>
  <c r="AC7" i="12" s="1"/>
  <c r="Y8" i="12"/>
  <c r="AC8" i="12" s="1"/>
  <c r="X10" i="9"/>
  <c r="AB10" i="9" s="1"/>
  <c r="Y12" i="9"/>
  <c r="AC12" i="9" s="1"/>
  <c r="X9" i="9"/>
  <c r="AB9" i="9" s="1"/>
  <c r="X12" i="9"/>
  <c r="AB12" i="9" s="1"/>
  <c r="Y11" i="9"/>
  <c r="AC11" i="9" s="1"/>
  <c r="Z20" i="12"/>
  <c r="AD20" i="12" s="1"/>
  <c r="Z21" i="12"/>
  <c r="AD21" i="12" s="1"/>
  <c r="Z24" i="12"/>
  <c r="AD24" i="12" s="1"/>
  <c r="Z17" i="12"/>
  <c r="AD17" i="12" s="1"/>
  <c r="Z22" i="12"/>
  <c r="AD22" i="12" s="1"/>
  <c r="Z25" i="12"/>
  <c r="AD25" i="12" s="1"/>
  <c r="Z19" i="12"/>
  <c r="AD19" i="12" s="1"/>
  <c r="Z16" i="12"/>
  <c r="AD16" i="12" s="1"/>
  <c r="Z23" i="12"/>
  <c r="AD23" i="12" s="1"/>
  <c r="Z18" i="12"/>
  <c r="AD18" i="12" s="1"/>
  <c r="X13" i="12"/>
  <c r="AB13" i="12" s="1"/>
  <c r="Z12" i="12"/>
  <c r="AD12" i="12" s="1"/>
  <c r="Y13" i="9"/>
  <c r="AC13" i="9" s="1"/>
  <c r="X11" i="12"/>
  <c r="AB11" i="12" s="1"/>
  <c r="Y8" i="9"/>
  <c r="AC8" i="9" s="1"/>
  <c r="Y9" i="9"/>
  <c r="AC9" i="9" s="1"/>
  <c r="Z20" i="9"/>
  <c r="AD20" i="9" s="1"/>
  <c r="Z21" i="9"/>
  <c r="AD21" i="9" s="1"/>
  <c r="Z16" i="9"/>
  <c r="AD16" i="9" s="1"/>
  <c r="Z18" i="9"/>
  <c r="AD18" i="9" s="1"/>
  <c r="Z19" i="9"/>
  <c r="AD19" i="9" s="1"/>
  <c r="Z17" i="9"/>
  <c r="AD17" i="9" s="1"/>
  <c r="Z25" i="9"/>
  <c r="AD25" i="9" s="1"/>
  <c r="Z23" i="9"/>
  <c r="AD23" i="9" s="1"/>
  <c r="Z22" i="9"/>
  <c r="AD22" i="9" s="1"/>
  <c r="Z24" i="9"/>
  <c r="AD24" i="9" s="1"/>
  <c r="X17" i="9"/>
  <c r="AB17" i="9" s="1"/>
  <c r="X20" i="9"/>
  <c r="AB20" i="9" s="1"/>
  <c r="X16" i="9"/>
  <c r="AB16" i="9" s="1"/>
  <c r="X23" i="9"/>
  <c r="AB23" i="9" s="1"/>
  <c r="X22" i="9"/>
  <c r="AB22" i="9" s="1"/>
  <c r="X19" i="9"/>
  <c r="AB19" i="9" s="1"/>
  <c r="X25" i="9"/>
  <c r="AB25" i="9" s="1"/>
  <c r="X21" i="9"/>
  <c r="AB21" i="9" s="1"/>
  <c r="X18" i="9"/>
  <c r="AB18" i="9" s="1"/>
  <c r="X24" i="9"/>
  <c r="AB24" i="9" s="1"/>
  <c r="X12" i="12"/>
  <c r="AB12" i="12" s="1"/>
  <c r="X8" i="9"/>
  <c r="AB8" i="9" s="1"/>
  <c r="Y17" i="9"/>
  <c r="AC17" i="9" s="1"/>
  <c r="Y18" i="9"/>
  <c r="AC18" i="9" s="1"/>
  <c r="Y20" i="9"/>
  <c r="AC20" i="9" s="1"/>
  <c r="Y19" i="9"/>
  <c r="AC19" i="9" s="1"/>
  <c r="Y25" i="9"/>
  <c r="AC25" i="9" s="1"/>
  <c r="Y21" i="9"/>
  <c r="AC21" i="9" s="1"/>
  <c r="Y22" i="9"/>
  <c r="AC22" i="9" s="1"/>
  <c r="Y23" i="9"/>
  <c r="AC23" i="9" s="1"/>
  <c r="Y24" i="9"/>
  <c r="AC24" i="9" s="1"/>
  <c r="Y16" i="9"/>
  <c r="AC16" i="9" s="1"/>
  <c r="Y12" i="12"/>
  <c r="AC12" i="12" s="1"/>
  <c r="Z7" i="12"/>
  <c r="AD7" i="12" s="1"/>
  <c r="X9" i="12"/>
  <c r="AB9" i="12" s="1"/>
  <c r="X7" i="9"/>
  <c r="AB7" i="9" s="1"/>
  <c r="X15" i="12"/>
  <c r="AB15" i="12" s="1"/>
  <c r="X8" i="12"/>
  <c r="AB8" i="12" s="1"/>
  <c r="Y6" i="12"/>
  <c r="Z10" i="12"/>
  <c r="AD10" i="12" s="1"/>
  <c r="Y15" i="9"/>
  <c r="AC15" i="9" s="1"/>
  <c r="Z14" i="12"/>
  <c r="AD14" i="12" s="1"/>
  <c r="X10" i="12"/>
  <c r="AB10" i="12" s="1"/>
  <c r="X14" i="12"/>
  <c r="AB14" i="12" s="1"/>
  <c r="Y18" i="12"/>
  <c r="AC18" i="12" s="1"/>
  <c r="Y25" i="12"/>
  <c r="AC25" i="12" s="1"/>
  <c r="Y20" i="12"/>
  <c r="AC20" i="12" s="1"/>
  <c r="Y22" i="12"/>
  <c r="AC22" i="12" s="1"/>
  <c r="Y17" i="12"/>
  <c r="AC17" i="12" s="1"/>
  <c r="Y24" i="12"/>
  <c r="AC24" i="12" s="1"/>
  <c r="Y23" i="12"/>
  <c r="AC23" i="12" s="1"/>
  <c r="Y19" i="12"/>
  <c r="AC19" i="12" s="1"/>
  <c r="Y16" i="12"/>
  <c r="AC16" i="12" s="1"/>
  <c r="Y21" i="12"/>
  <c r="AC21" i="12" s="1"/>
  <c r="X13" i="9"/>
  <c r="AB13" i="9" s="1"/>
  <c r="Z13" i="12"/>
  <c r="AD13" i="12" s="1"/>
  <c r="Z14" i="9"/>
  <c r="AD14" i="9" s="1"/>
  <c r="Z8" i="9"/>
  <c r="AD8" i="9" s="1"/>
  <c r="Z7" i="9"/>
  <c r="AD7" i="9" s="1"/>
  <c r="Y11" i="12"/>
  <c r="AC11" i="12" s="1"/>
  <c r="X6" i="12"/>
  <c r="Z11" i="12"/>
  <c r="AD11" i="12" s="1"/>
  <c r="Z9" i="12"/>
  <c r="AD9" i="12" s="1"/>
  <c r="Z15" i="12"/>
  <c r="AD15" i="12" s="1"/>
  <c r="Z10" i="9"/>
  <c r="AD10" i="9" s="1"/>
  <c r="Z9" i="9"/>
  <c r="AD9" i="9" s="1"/>
  <c r="Z13" i="9"/>
  <c r="AD13" i="9" s="1"/>
  <c r="Y7" i="9"/>
  <c r="AC7" i="9" s="1"/>
  <c r="X25" i="12"/>
  <c r="AB25" i="12" s="1"/>
  <c r="X16" i="12"/>
  <c r="AB16" i="12" s="1"/>
  <c r="X23" i="12"/>
  <c r="AB23" i="12" s="1"/>
  <c r="X17" i="12"/>
  <c r="AB17" i="12" s="1"/>
  <c r="X18" i="12"/>
  <c r="AB18" i="12" s="1"/>
  <c r="X19" i="12"/>
  <c r="AB19" i="12" s="1"/>
  <c r="X20" i="12"/>
  <c r="AB20" i="12" s="1"/>
  <c r="X24" i="12"/>
  <c r="AB24" i="12" s="1"/>
  <c r="X21" i="12"/>
  <c r="AB21" i="12" s="1"/>
  <c r="X22" i="12"/>
  <c r="AB22" i="12" s="1"/>
  <c r="Z6" i="12"/>
  <c r="Z8" i="12"/>
  <c r="AD8" i="12" s="1"/>
  <c r="Y14" i="12"/>
  <c r="AC14" i="12" s="1"/>
  <c r="Y13" i="12"/>
  <c r="AC13" i="12" s="1"/>
  <c r="X14" i="9"/>
  <c r="AB14" i="9" s="1"/>
  <c r="Y14" i="9"/>
  <c r="AC14" i="9" s="1"/>
  <c r="X9" i="1" l="1"/>
  <c r="AB9" i="1" s="1"/>
  <c r="Y6" i="1"/>
  <c r="AC6" i="1" s="1"/>
  <c r="AB27" i="10"/>
  <c r="AE20" i="10" s="1"/>
  <c r="AI20" i="10" s="1"/>
  <c r="AC27" i="11"/>
  <c r="AF16" i="11" s="1"/>
  <c r="AJ16" i="11" s="1"/>
  <c r="Z24" i="1"/>
  <c r="AD24" i="1" s="1"/>
  <c r="X27" i="10"/>
  <c r="X27" i="11"/>
  <c r="X17" i="1"/>
  <c r="AB17" i="1" s="1"/>
  <c r="Y27" i="11"/>
  <c r="AB6" i="11"/>
  <c r="AB27" i="11" s="1"/>
  <c r="AE6" i="11" s="1"/>
  <c r="AC27" i="10"/>
  <c r="AF18" i="10" s="1"/>
  <c r="AJ18" i="10" s="1"/>
  <c r="Y23" i="1"/>
  <c r="AC23" i="1" s="1"/>
  <c r="Y27" i="10"/>
  <c r="Z27" i="10"/>
  <c r="Y10" i="1"/>
  <c r="AC10" i="1" s="1"/>
  <c r="Z15" i="1"/>
  <c r="AD15" i="1" s="1"/>
  <c r="Z18" i="1"/>
  <c r="AD18" i="1" s="1"/>
  <c r="Z19" i="1"/>
  <c r="AD19" i="1" s="1"/>
  <c r="Z22" i="1"/>
  <c r="AD22" i="1" s="1"/>
  <c r="Z8" i="1"/>
  <c r="AD8" i="1" s="1"/>
  <c r="Z17" i="1"/>
  <c r="AD17" i="1" s="1"/>
  <c r="Z14" i="1"/>
  <c r="AD14" i="1" s="1"/>
  <c r="Z21" i="1"/>
  <c r="AD21" i="1" s="1"/>
  <c r="Y14" i="1"/>
  <c r="AC14" i="1" s="1"/>
  <c r="X15" i="1"/>
  <c r="AB15" i="1" s="1"/>
  <c r="Y8" i="1"/>
  <c r="AC8" i="1" s="1"/>
  <c r="Y22" i="1"/>
  <c r="AC22" i="1" s="1"/>
  <c r="Y9" i="1"/>
  <c r="AC9" i="1" s="1"/>
  <c r="Y21" i="1"/>
  <c r="AC21" i="1" s="1"/>
  <c r="Y17" i="1"/>
  <c r="AC17" i="1" s="1"/>
  <c r="Y19" i="1"/>
  <c r="AC19" i="1" s="1"/>
  <c r="Y18" i="1"/>
  <c r="AC18" i="1" s="1"/>
  <c r="Y20" i="1"/>
  <c r="AC20" i="1" s="1"/>
  <c r="Z23" i="1"/>
  <c r="AD23" i="1" s="1"/>
  <c r="Z11" i="1"/>
  <c r="AD11" i="1" s="1"/>
  <c r="Z10" i="1"/>
  <c r="AD10" i="1" s="1"/>
  <c r="Z20" i="1"/>
  <c r="AD20" i="1" s="1"/>
  <c r="Z13" i="1"/>
  <c r="AD13" i="1" s="1"/>
  <c r="Y7" i="1"/>
  <c r="AC7" i="1" s="1"/>
  <c r="X6" i="1"/>
  <c r="AB6" i="1" s="1"/>
  <c r="X20" i="1"/>
  <c r="AB20" i="1" s="1"/>
  <c r="X19" i="1"/>
  <c r="AB19" i="1" s="1"/>
  <c r="X13" i="1"/>
  <c r="AB13" i="1" s="1"/>
  <c r="X7" i="1"/>
  <c r="AB7" i="1" s="1"/>
  <c r="X23" i="1"/>
  <c r="AB23" i="1" s="1"/>
  <c r="X14" i="1"/>
  <c r="AB14" i="1" s="1"/>
  <c r="X24" i="1"/>
  <c r="AB24" i="1" s="1"/>
  <c r="X21" i="1"/>
  <c r="AB21" i="1" s="1"/>
  <c r="X25" i="1"/>
  <c r="AB25" i="1" s="1"/>
  <c r="X16" i="1"/>
  <c r="AB16" i="1" s="1"/>
  <c r="X8" i="1"/>
  <c r="AB8" i="1" s="1"/>
  <c r="X18" i="1"/>
  <c r="AB18" i="1" s="1"/>
  <c r="X12" i="1"/>
  <c r="AB12" i="1" s="1"/>
  <c r="X22" i="1"/>
  <c r="AB22" i="1" s="1"/>
  <c r="X11" i="1"/>
  <c r="AB11" i="1" s="1"/>
  <c r="Z6" i="1"/>
  <c r="AD6" i="1" s="1"/>
  <c r="AD27" i="11"/>
  <c r="AG11" i="11" s="1"/>
  <c r="AK11" i="11" s="1"/>
  <c r="Z27" i="11"/>
  <c r="Y25" i="1"/>
  <c r="AC25" i="1" s="1"/>
  <c r="Z9" i="1"/>
  <c r="AD9" i="1" s="1"/>
  <c r="Z16" i="1"/>
  <c r="AD16" i="1" s="1"/>
  <c r="Z25" i="1"/>
  <c r="AD25" i="1" s="1"/>
  <c r="Y11" i="1"/>
  <c r="AC11" i="1" s="1"/>
  <c r="Y13" i="1"/>
  <c r="AC13" i="1" s="1"/>
  <c r="Y15" i="1"/>
  <c r="AC15" i="1" s="1"/>
  <c r="Z12" i="1"/>
  <c r="AD12" i="1" s="1"/>
  <c r="Y12" i="1"/>
  <c r="AC12" i="1" s="1"/>
  <c r="Y16" i="1"/>
  <c r="AC16" i="1" s="1"/>
  <c r="X27" i="12"/>
  <c r="AB6" i="12"/>
  <c r="X27" i="9"/>
  <c r="Y27" i="12"/>
  <c r="AC6" i="12"/>
  <c r="AD27" i="10"/>
  <c r="AG6" i="10" s="1"/>
  <c r="AD27" i="9"/>
  <c r="AG24" i="9" s="1"/>
  <c r="AK24" i="9" s="1"/>
  <c r="AD6" i="12"/>
  <c r="Z27" i="12"/>
  <c r="Z27" i="9"/>
  <c r="AC27" i="9"/>
  <c r="AF24" i="9" s="1"/>
  <c r="AJ24" i="9" s="1"/>
  <c r="Y27" i="9"/>
  <c r="AB27" i="9"/>
  <c r="AE21" i="9" s="1"/>
  <c r="AI21" i="9" s="1"/>
  <c r="AE23" i="10" l="1"/>
  <c r="AI23" i="10" s="1"/>
  <c r="AE13" i="10"/>
  <c r="AI13" i="10" s="1"/>
  <c r="AE16" i="10"/>
  <c r="AI16" i="10" s="1"/>
  <c r="AE22" i="10"/>
  <c r="AI22" i="10" s="1"/>
  <c r="AE12" i="10"/>
  <c r="AI12" i="10" s="1"/>
  <c r="AF10" i="11"/>
  <c r="AJ10" i="11" s="1"/>
  <c r="AE19" i="10"/>
  <c r="AI19" i="10" s="1"/>
  <c r="AE18" i="10"/>
  <c r="AI18" i="10" s="1"/>
  <c r="AE10" i="10"/>
  <c r="AI10" i="10" s="1"/>
  <c r="AE7" i="10"/>
  <c r="AI7" i="10" s="1"/>
  <c r="AE25" i="10"/>
  <c r="AI25" i="10" s="1"/>
  <c r="AE24" i="10"/>
  <c r="AI24" i="10" s="1"/>
  <c r="AE9" i="10"/>
  <c r="AI9" i="10" s="1"/>
  <c r="AE15" i="10"/>
  <c r="AI15" i="10" s="1"/>
  <c r="AE21" i="10"/>
  <c r="AI21" i="10" s="1"/>
  <c r="AF19" i="11"/>
  <c r="AJ19" i="11" s="1"/>
  <c r="AE6" i="10"/>
  <c r="AI6" i="10" s="1"/>
  <c r="AE11" i="10"/>
  <c r="AI11" i="10" s="1"/>
  <c r="AE17" i="10"/>
  <c r="AI17" i="10" s="1"/>
  <c r="AF18" i="11"/>
  <c r="AJ18" i="11" s="1"/>
  <c r="AE8" i="10"/>
  <c r="AI8" i="10" s="1"/>
  <c r="AF8" i="11"/>
  <c r="AJ8" i="11" s="1"/>
  <c r="AF9" i="11"/>
  <c r="AJ9" i="11" s="1"/>
  <c r="AF20" i="11"/>
  <c r="AJ20" i="11" s="1"/>
  <c r="AF22" i="11"/>
  <c r="AJ22" i="11" s="1"/>
  <c r="AF25" i="11"/>
  <c r="AJ25" i="11" s="1"/>
  <c r="AF23" i="11"/>
  <c r="AJ23" i="11" s="1"/>
  <c r="AF12" i="11"/>
  <c r="AJ12" i="11" s="1"/>
  <c r="AF17" i="11"/>
  <c r="AJ17" i="11" s="1"/>
  <c r="AF13" i="11"/>
  <c r="AJ13" i="11" s="1"/>
  <c r="AF21" i="11"/>
  <c r="AJ21" i="11" s="1"/>
  <c r="AF24" i="11"/>
  <c r="AJ24" i="11" s="1"/>
  <c r="AE14" i="10"/>
  <c r="AI14" i="10" s="1"/>
  <c r="AF10" i="10"/>
  <c r="AJ10" i="10" s="1"/>
  <c r="AF13" i="10"/>
  <c r="AJ13" i="10" s="1"/>
  <c r="AF25" i="10"/>
  <c r="AJ25" i="10" s="1"/>
  <c r="AF9" i="10"/>
  <c r="AJ9" i="10" s="1"/>
  <c r="AF24" i="10"/>
  <c r="AJ24" i="10" s="1"/>
  <c r="AF14" i="10"/>
  <c r="AJ14" i="10" s="1"/>
  <c r="AF11" i="10"/>
  <c r="AJ11" i="10" s="1"/>
  <c r="AF14" i="11"/>
  <c r="AJ14" i="11" s="1"/>
  <c r="AF6" i="11"/>
  <c r="AJ6" i="11" s="1"/>
  <c r="AF11" i="11"/>
  <c r="AJ11" i="11" s="1"/>
  <c r="AF15" i="11"/>
  <c r="AJ15" i="11" s="1"/>
  <c r="AF7" i="11"/>
  <c r="AJ7" i="11" s="1"/>
  <c r="AF7" i="10"/>
  <c r="AJ7" i="10" s="1"/>
  <c r="AF17" i="10"/>
  <c r="AJ17" i="10" s="1"/>
  <c r="AF16" i="10"/>
  <c r="AJ16" i="10" s="1"/>
  <c r="AF21" i="10"/>
  <c r="AJ21" i="10" s="1"/>
  <c r="AF22" i="10"/>
  <c r="AJ22" i="10" s="1"/>
  <c r="AF20" i="10"/>
  <c r="AJ20" i="10" s="1"/>
  <c r="AF12" i="10"/>
  <c r="AJ12" i="10" s="1"/>
  <c r="AF6" i="10"/>
  <c r="AJ6" i="10" s="1"/>
  <c r="AF8" i="10"/>
  <c r="AJ8" i="10" s="1"/>
  <c r="AF19" i="10"/>
  <c r="AJ19" i="10" s="1"/>
  <c r="AF23" i="10"/>
  <c r="AJ23" i="10" s="1"/>
  <c r="AF15" i="10"/>
  <c r="AJ15" i="10" s="1"/>
  <c r="AG24" i="11"/>
  <c r="AK24" i="11" s="1"/>
  <c r="AG12" i="11"/>
  <c r="AK12" i="11" s="1"/>
  <c r="AG13" i="11"/>
  <c r="AK13" i="11" s="1"/>
  <c r="AG14" i="11"/>
  <c r="AK14" i="11" s="1"/>
  <c r="AG18" i="11"/>
  <c r="AK18" i="11" s="1"/>
  <c r="AG16" i="11"/>
  <c r="AK16" i="11" s="1"/>
  <c r="AG7" i="11"/>
  <c r="AK7" i="11" s="1"/>
  <c r="AG23" i="11"/>
  <c r="AK23" i="11" s="1"/>
  <c r="AG9" i="11"/>
  <c r="AK9" i="11" s="1"/>
  <c r="AG21" i="11"/>
  <c r="AK21" i="11" s="1"/>
  <c r="AG6" i="11"/>
  <c r="AK6" i="11" s="1"/>
  <c r="AG10" i="11"/>
  <c r="AK10" i="11" s="1"/>
  <c r="AG25" i="11"/>
  <c r="AK25" i="11" s="1"/>
  <c r="AG20" i="11"/>
  <c r="AK20" i="11" s="1"/>
  <c r="AG19" i="11"/>
  <c r="AK19" i="11" s="1"/>
  <c r="AG15" i="11"/>
  <c r="AK15" i="11" s="1"/>
  <c r="AG8" i="11"/>
  <c r="AK8" i="11" s="1"/>
  <c r="AG22" i="11"/>
  <c r="AK22" i="11" s="1"/>
  <c r="AG17" i="11"/>
  <c r="AK17" i="11" s="1"/>
  <c r="X27" i="1"/>
  <c r="AD27" i="1"/>
  <c r="AG17" i="1" s="1"/>
  <c r="AK17" i="1" s="1"/>
  <c r="Z27" i="1"/>
  <c r="Y27" i="1"/>
  <c r="AF8" i="9"/>
  <c r="AJ8" i="9" s="1"/>
  <c r="AG14" i="9"/>
  <c r="AK14" i="9" s="1"/>
  <c r="AG23" i="9"/>
  <c r="AK23" i="9" s="1"/>
  <c r="AF17" i="9"/>
  <c r="AJ17" i="9" s="1"/>
  <c r="AF22" i="9"/>
  <c r="AJ22" i="9" s="1"/>
  <c r="AG25" i="9"/>
  <c r="AK25" i="9" s="1"/>
  <c r="AG17" i="9"/>
  <c r="AK17" i="9" s="1"/>
  <c r="AG13" i="9"/>
  <c r="AK13" i="9" s="1"/>
  <c r="AG10" i="9"/>
  <c r="AK10" i="9" s="1"/>
  <c r="AG22" i="9"/>
  <c r="AK22" i="9" s="1"/>
  <c r="AG19" i="9"/>
  <c r="AK19" i="9" s="1"/>
  <c r="AG6" i="9"/>
  <c r="AK6" i="9" s="1"/>
  <c r="AG20" i="9"/>
  <c r="AK20" i="9" s="1"/>
  <c r="AE6" i="9"/>
  <c r="AC27" i="1"/>
  <c r="AE24" i="9"/>
  <c r="AI24" i="9" s="1"/>
  <c r="AE16" i="9"/>
  <c r="AI16" i="9" s="1"/>
  <c r="AG18" i="10"/>
  <c r="AK18" i="10" s="1"/>
  <c r="AG16" i="10"/>
  <c r="AK16" i="10" s="1"/>
  <c r="AG17" i="10"/>
  <c r="AK17" i="10" s="1"/>
  <c r="AG14" i="10"/>
  <c r="AK14" i="10" s="1"/>
  <c r="AG12" i="10"/>
  <c r="AK12" i="10" s="1"/>
  <c r="AG19" i="10"/>
  <c r="AK19" i="10" s="1"/>
  <c r="AG23" i="10"/>
  <c r="AK23" i="10" s="1"/>
  <c r="AG15" i="10"/>
  <c r="AK15" i="10" s="1"/>
  <c r="AG11" i="10"/>
  <c r="AK11" i="10" s="1"/>
  <c r="AG24" i="10"/>
  <c r="AK24" i="10" s="1"/>
  <c r="AG22" i="10"/>
  <c r="AK22" i="10" s="1"/>
  <c r="AG25" i="10"/>
  <c r="AK25" i="10" s="1"/>
  <c r="AG8" i="10"/>
  <c r="AK8" i="10" s="1"/>
  <c r="AG7" i="10"/>
  <c r="AK7" i="10" s="1"/>
  <c r="AG9" i="10"/>
  <c r="AK9" i="10" s="1"/>
  <c r="AG13" i="10"/>
  <c r="AK13" i="10" s="1"/>
  <c r="AG21" i="10"/>
  <c r="AK21" i="10" s="1"/>
  <c r="AG20" i="10"/>
  <c r="AK20" i="10" s="1"/>
  <c r="AG10" i="10"/>
  <c r="AK10" i="10" s="1"/>
  <c r="AB27" i="1"/>
  <c r="AK6" i="10"/>
  <c r="AG18" i="9"/>
  <c r="AK18" i="9" s="1"/>
  <c r="AE13" i="9"/>
  <c r="AI13" i="9" s="1"/>
  <c r="AF9" i="9"/>
  <c r="AJ9" i="9" s="1"/>
  <c r="AE22" i="9"/>
  <c r="AI22" i="9" s="1"/>
  <c r="AF23" i="9"/>
  <c r="AJ23" i="9" s="1"/>
  <c r="AC27" i="12"/>
  <c r="AE8" i="9"/>
  <c r="AI8" i="9" s="1"/>
  <c r="AG16" i="9"/>
  <c r="AK16" i="9" s="1"/>
  <c r="AE10" i="9"/>
  <c r="AI10" i="9" s="1"/>
  <c r="AE12" i="9"/>
  <c r="AI12" i="9" s="1"/>
  <c r="AE11" i="9"/>
  <c r="AI11" i="9" s="1"/>
  <c r="AE15" i="9"/>
  <c r="AI15" i="9" s="1"/>
  <c r="AE9" i="9"/>
  <c r="AI9" i="9" s="1"/>
  <c r="AI6" i="11"/>
  <c r="AF10" i="9"/>
  <c r="AJ10" i="9" s="1"/>
  <c r="AF11" i="9"/>
  <c r="AJ11" i="9" s="1"/>
  <c r="AF12" i="9"/>
  <c r="AJ12" i="9" s="1"/>
  <c r="AE23" i="9"/>
  <c r="AI23" i="9" s="1"/>
  <c r="AF20" i="9"/>
  <c r="AJ20" i="9" s="1"/>
  <c r="AG21" i="9"/>
  <c r="AK21" i="9" s="1"/>
  <c r="AF13" i="9"/>
  <c r="AJ13" i="9" s="1"/>
  <c r="AF6" i="9"/>
  <c r="AF7" i="9"/>
  <c r="AJ7" i="9" s="1"/>
  <c r="AF15" i="9"/>
  <c r="AJ15" i="9" s="1"/>
  <c r="AG8" i="9"/>
  <c r="AK8" i="9" s="1"/>
  <c r="AE25" i="9"/>
  <c r="AI25" i="9" s="1"/>
  <c r="AF21" i="9"/>
  <c r="AJ21" i="9" s="1"/>
  <c r="AE7" i="11"/>
  <c r="AI7" i="11" s="1"/>
  <c r="AE9" i="11"/>
  <c r="AI9" i="11" s="1"/>
  <c r="AE14" i="11"/>
  <c r="AI14" i="11" s="1"/>
  <c r="AE11" i="11"/>
  <c r="AI11" i="11" s="1"/>
  <c r="AE12" i="11"/>
  <c r="AI12" i="11" s="1"/>
  <c r="AE19" i="11"/>
  <c r="AI19" i="11" s="1"/>
  <c r="AE10" i="11"/>
  <c r="AI10" i="11" s="1"/>
  <c r="AE8" i="11"/>
  <c r="AI8" i="11" s="1"/>
  <c r="AE15" i="11"/>
  <c r="AI15" i="11" s="1"/>
  <c r="AE25" i="11"/>
  <c r="AI25" i="11" s="1"/>
  <c r="AE23" i="11"/>
  <c r="AI23" i="11" s="1"/>
  <c r="AE13" i="11"/>
  <c r="AI13" i="11" s="1"/>
  <c r="AE17" i="11"/>
  <c r="AI17" i="11" s="1"/>
  <c r="AE22" i="11"/>
  <c r="AI22" i="11" s="1"/>
  <c r="AE18" i="11"/>
  <c r="AI18" i="11" s="1"/>
  <c r="AE24" i="11"/>
  <c r="AI24" i="11" s="1"/>
  <c r="AE20" i="11"/>
  <c r="AI20" i="11" s="1"/>
  <c r="AE16" i="11"/>
  <c r="AI16" i="11" s="1"/>
  <c r="AE21" i="11"/>
  <c r="AI21" i="11" s="1"/>
  <c r="AE17" i="9"/>
  <c r="AI17" i="9" s="1"/>
  <c r="AE14" i="9"/>
  <c r="AI14" i="9" s="1"/>
  <c r="AD27" i="12"/>
  <c r="AG6" i="12" s="1"/>
  <c r="AG11" i="9"/>
  <c r="AK11" i="9" s="1"/>
  <c r="AG15" i="9"/>
  <c r="AK15" i="9" s="1"/>
  <c r="AG12" i="9"/>
  <c r="AK12" i="9" s="1"/>
  <c r="AF18" i="9"/>
  <c r="AJ18" i="9" s="1"/>
  <c r="AE19" i="9"/>
  <c r="AI19" i="9" s="1"/>
  <c r="AE18" i="9"/>
  <c r="AI18" i="9" s="1"/>
  <c r="AE20" i="9"/>
  <c r="AI20" i="9" s="1"/>
  <c r="AF16" i="9"/>
  <c r="AJ16" i="9" s="1"/>
  <c r="AF14" i="9"/>
  <c r="AJ14" i="9" s="1"/>
  <c r="AG9" i="9"/>
  <c r="AK9" i="9" s="1"/>
  <c r="AF19" i="9"/>
  <c r="AJ19" i="9" s="1"/>
  <c r="AF25" i="9"/>
  <c r="AJ25" i="9" s="1"/>
  <c r="AG7" i="9"/>
  <c r="AK7" i="9" s="1"/>
  <c r="AE7" i="9"/>
  <c r="AI7" i="9" s="1"/>
  <c r="AB27" i="12"/>
  <c r="AE6" i="12" s="1"/>
  <c r="AI27" i="10" l="1"/>
  <c r="AL20" i="10" s="1"/>
  <c r="AE27" i="10"/>
  <c r="AG21" i="1"/>
  <c r="AK21" i="1" s="1"/>
  <c r="AJ27" i="10"/>
  <c r="AM18" i="10" s="1"/>
  <c r="AF27" i="11"/>
  <c r="AF27" i="10"/>
  <c r="AG9" i="1"/>
  <c r="AK9" i="1" s="1"/>
  <c r="AG12" i="1"/>
  <c r="AK12" i="1" s="1"/>
  <c r="AG22" i="1"/>
  <c r="AK22" i="1" s="1"/>
  <c r="AG11" i="1"/>
  <c r="AK11" i="1" s="1"/>
  <c r="AG13" i="1"/>
  <c r="AK13" i="1" s="1"/>
  <c r="AG6" i="1"/>
  <c r="AK6" i="1" s="1"/>
  <c r="AG19" i="1"/>
  <c r="AK19" i="1" s="1"/>
  <c r="AG25" i="1"/>
  <c r="AK25" i="1" s="1"/>
  <c r="AG18" i="1"/>
  <c r="AK18" i="1" s="1"/>
  <c r="AG24" i="1"/>
  <c r="AK24" i="1" s="1"/>
  <c r="AG16" i="1"/>
  <c r="AK16" i="1" s="1"/>
  <c r="AG7" i="1"/>
  <c r="AK7" i="1" s="1"/>
  <c r="AG23" i="1"/>
  <c r="AK23" i="1" s="1"/>
  <c r="AG20" i="1"/>
  <c r="AK20" i="1" s="1"/>
  <c r="AG14" i="1"/>
  <c r="AK14" i="1" s="1"/>
  <c r="AK27" i="11"/>
  <c r="AN11" i="11" s="1"/>
  <c r="AG27" i="11"/>
  <c r="AG15" i="1"/>
  <c r="AK15" i="1" s="1"/>
  <c r="AG10" i="1"/>
  <c r="AK10" i="1" s="1"/>
  <c r="AG8" i="1"/>
  <c r="AK8" i="1" s="1"/>
  <c r="AG27" i="10"/>
  <c r="AK6" i="12"/>
  <c r="AF27" i="9"/>
  <c r="AJ6" i="9"/>
  <c r="AI27" i="11"/>
  <c r="AL19" i="11" s="1"/>
  <c r="AE27" i="11"/>
  <c r="AF10" i="12"/>
  <c r="AJ10" i="12" s="1"/>
  <c r="AF7" i="12"/>
  <c r="AJ7" i="12" s="1"/>
  <c r="AF9" i="12"/>
  <c r="AJ9" i="12" s="1"/>
  <c r="AF8" i="12"/>
  <c r="AJ8" i="12" s="1"/>
  <c r="AF15" i="12"/>
  <c r="AJ15" i="12" s="1"/>
  <c r="AF17" i="12"/>
  <c r="AJ17" i="12" s="1"/>
  <c r="AF21" i="12"/>
  <c r="AJ21" i="12" s="1"/>
  <c r="AF24" i="12"/>
  <c r="AJ24" i="12" s="1"/>
  <c r="AF12" i="12"/>
  <c r="AJ12" i="12" s="1"/>
  <c r="AF25" i="12"/>
  <c r="AJ25" i="12" s="1"/>
  <c r="AF13" i="12"/>
  <c r="AJ13" i="12" s="1"/>
  <c r="AF23" i="12"/>
  <c r="AJ23" i="12" s="1"/>
  <c r="AF22" i="12"/>
  <c r="AJ22" i="12" s="1"/>
  <c r="AF19" i="12"/>
  <c r="AJ19" i="12" s="1"/>
  <c r="AF16" i="12"/>
  <c r="AJ16" i="12" s="1"/>
  <c r="AF20" i="12"/>
  <c r="AJ20" i="12" s="1"/>
  <c r="AF14" i="12"/>
  <c r="AJ14" i="12" s="1"/>
  <c r="AF11" i="12"/>
  <c r="AJ11" i="12" s="1"/>
  <c r="AF18" i="12"/>
  <c r="AJ18" i="12" s="1"/>
  <c r="AF20" i="1"/>
  <c r="AJ20" i="1" s="1"/>
  <c r="AF16" i="1"/>
  <c r="AJ16" i="1" s="1"/>
  <c r="AF7" i="1"/>
  <c r="AJ7" i="1" s="1"/>
  <c r="AF11" i="1"/>
  <c r="AJ11" i="1" s="1"/>
  <c r="AF25" i="1"/>
  <c r="AJ25" i="1" s="1"/>
  <c r="AF13" i="1"/>
  <c r="AJ13" i="1" s="1"/>
  <c r="AF24" i="1"/>
  <c r="AJ24" i="1" s="1"/>
  <c r="AF15" i="1"/>
  <c r="AJ15" i="1" s="1"/>
  <c r="AF17" i="1"/>
  <c r="AJ17" i="1" s="1"/>
  <c r="AF9" i="1"/>
  <c r="AJ9" i="1" s="1"/>
  <c r="AF12" i="1"/>
  <c r="AJ12" i="1" s="1"/>
  <c r="AF18" i="1"/>
  <c r="AJ18" i="1" s="1"/>
  <c r="AF22" i="1"/>
  <c r="AJ22" i="1" s="1"/>
  <c r="AF21" i="1"/>
  <c r="AJ21" i="1" s="1"/>
  <c r="AF19" i="1"/>
  <c r="AJ19" i="1" s="1"/>
  <c r="AF8" i="1"/>
  <c r="AJ8" i="1" s="1"/>
  <c r="AF10" i="1"/>
  <c r="AJ10" i="1" s="1"/>
  <c r="AF23" i="1"/>
  <c r="AJ23" i="1" s="1"/>
  <c r="AF14" i="1"/>
  <c r="AJ14" i="1" s="1"/>
  <c r="AF6" i="12"/>
  <c r="AF6" i="1"/>
  <c r="AG13" i="12"/>
  <c r="AK13" i="12" s="1"/>
  <c r="AG16" i="12"/>
  <c r="AK16" i="12" s="1"/>
  <c r="AG12" i="12"/>
  <c r="AK12" i="12" s="1"/>
  <c r="AG15" i="12"/>
  <c r="AK15" i="12" s="1"/>
  <c r="AG11" i="12"/>
  <c r="AK11" i="12" s="1"/>
  <c r="AG19" i="12"/>
  <c r="AK19" i="12" s="1"/>
  <c r="AG10" i="12"/>
  <c r="AK10" i="12" s="1"/>
  <c r="AG22" i="12"/>
  <c r="AK22" i="12" s="1"/>
  <c r="AG8" i="12"/>
  <c r="AK8" i="12" s="1"/>
  <c r="AG25" i="12"/>
  <c r="AK25" i="12" s="1"/>
  <c r="AG23" i="12"/>
  <c r="AK23" i="12" s="1"/>
  <c r="AG14" i="12"/>
  <c r="AK14" i="12" s="1"/>
  <c r="AG18" i="12"/>
  <c r="AK18" i="12" s="1"/>
  <c r="AG20" i="12"/>
  <c r="AK20" i="12" s="1"/>
  <c r="AG24" i="12"/>
  <c r="AK24" i="12" s="1"/>
  <c r="AG21" i="12"/>
  <c r="AK21" i="12" s="1"/>
  <c r="AG9" i="12"/>
  <c r="AK9" i="12" s="1"/>
  <c r="AG7" i="12"/>
  <c r="AK7" i="12" s="1"/>
  <c r="AG17" i="12"/>
  <c r="AK17" i="12" s="1"/>
  <c r="AE10" i="1"/>
  <c r="AI10" i="1" s="1"/>
  <c r="AE13" i="1"/>
  <c r="AI13" i="1" s="1"/>
  <c r="AE15" i="1"/>
  <c r="AI15" i="1" s="1"/>
  <c r="AE11" i="1"/>
  <c r="AI11" i="1" s="1"/>
  <c r="AE22" i="1"/>
  <c r="AI22" i="1" s="1"/>
  <c r="AE12" i="1"/>
  <c r="AI12" i="1" s="1"/>
  <c r="AE16" i="1"/>
  <c r="AI16" i="1" s="1"/>
  <c r="AE23" i="1"/>
  <c r="AI23" i="1" s="1"/>
  <c r="AE19" i="1"/>
  <c r="AI19" i="1" s="1"/>
  <c r="AE20" i="1"/>
  <c r="AI20" i="1" s="1"/>
  <c r="AE9" i="1"/>
  <c r="AI9" i="1" s="1"/>
  <c r="AE8" i="1"/>
  <c r="AI8" i="1" s="1"/>
  <c r="AE14" i="1"/>
  <c r="AI14" i="1" s="1"/>
  <c r="AE24" i="1"/>
  <c r="AI24" i="1" s="1"/>
  <c r="AE21" i="1"/>
  <c r="AI21" i="1" s="1"/>
  <c r="AE18" i="1"/>
  <c r="AI18" i="1" s="1"/>
  <c r="AE7" i="1"/>
  <c r="AI7" i="1" s="1"/>
  <c r="AE17" i="1"/>
  <c r="AI17" i="1" s="1"/>
  <c r="AE25" i="1"/>
  <c r="AI25" i="1" s="1"/>
  <c r="AE27" i="9"/>
  <c r="AI6" i="9"/>
  <c r="AK27" i="9"/>
  <c r="AN24" i="9" s="1"/>
  <c r="AE6" i="1"/>
  <c r="AI6" i="1" s="1"/>
  <c r="AG27" i="9"/>
  <c r="AI6" i="12"/>
  <c r="AE7" i="12"/>
  <c r="AI7" i="12" s="1"/>
  <c r="AE24" i="12"/>
  <c r="AI24" i="12" s="1"/>
  <c r="AE18" i="12"/>
  <c r="AI18" i="12" s="1"/>
  <c r="AE14" i="12"/>
  <c r="AI14" i="12" s="1"/>
  <c r="AE20" i="12"/>
  <c r="AI20" i="12" s="1"/>
  <c r="AE15" i="12"/>
  <c r="AI15" i="12" s="1"/>
  <c r="AE19" i="12"/>
  <c r="AI19" i="12" s="1"/>
  <c r="AE8" i="12"/>
  <c r="AI8" i="12" s="1"/>
  <c r="AE17" i="12"/>
  <c r="AI17" i="12" s="1"/>
  <c r="AE23" i="12"/>
  <c r="AI23" i="12" s="1"/>
  <c r="AE10" i="12"/>
  <c r="AI10" i="12" s="1"/>
  <c r="AE11" i="12"/>
  <c r="AI11" i="12" s="1"/>
  <c r="AE13" i="12"/>
  <c r="AI13" i="12" s="1"/>
  <c r="AE16" i="12"/>
  <c r="AI16" i="12" s="1"/>
  <c r="AE21" i="12"/>
  <c r="AI21" i="12" s="1"/>
  <c r="AE25" i="12"/>
  <c r="AI25" i="12" s="1"/>
  <c r="AE12" i="12"/>
  <c r="AI12" i="12" s="1"/>
  <c r="AE22" i="12"/>
  <c r="AI22" i="12" s="1"/>
  <c r="AE9" i="12"/>
  <c r="AI9" i="12" s="1"/>
  <c r="AJ27" i="11"/>
  <c r="AM16" i="11" s="1"/>
  <c r="AK27" i="10"/>
  <c r="AN8" i="10" s="1"/>
  <c r="AL17" i="11" l="1"/>
  <c r="AL20" i="11"/>
  <c r="AN14" i="10"/>
  <c r="AL25" i="10"/>
  <c r="AN6" i="10"/>
  <c r="AN22" i="11"/>
  <c r="AL21" i="10"/>
  <c r="AN18" i="10"/>
  <c r="AL18" i="10"/>
  <c r="AN17" i="9"/>
  <c r="AM17" i="11"/>
  <c r="AM15" i="11"/>
  <c r="AL22" i="11"/>
  <c r="AN22" i="10"/>
  <c r="AL6" i="10"/>
  <c r="AM6" i="11"/>
  <c r="AN11" i="10"/>
  <c r="AN12" i="9"/>
  <c r="AL17" i="10"/>
  <c r="AN23" i="9"/>
  <c r="AL9" i="11"/>
  <c r="AN13" i="9"/>
  <c r="AM12" i="10"/>
  <c r="AN10" i="10"/>
  <c r="AM20" i="11"/>
  <c r="AM9" i="10"/>
  <c r="AN25" i="10"/>
  <c r="AM8" i="10"/>
  <c r="AN16" i="9"/>
  <c r="AM9" i="11"/>
  <c r="AN19" i="10"/>
  <c r="AM22" i="11"/>
  <c r="AN10" i="9"/>
  <c r="AL8" i="11"/>
  <c r="AM10" i="10"/>
  <c r="AM22" i="10"/>
  <c r="AN21" i="10"/>
  <c r="AM23" i="11"/>
  <c r="AN19" i="9"/>
  <c r="AL25" i="11"/>
  <c r="AN13" i="11"/>
  <c r="AL6" i="11"/>
  <c r="AN19" i="11"/>
  <c r="AM7" i="11"/>
  <c r="AL10" i="11"/>
  <c r="AN18" i="11"/>
  <c r="AM21" i="11"/>
  <c r="AN7" i="10"/>
  <c r="AM19" i="11"/>
  <c r="AL14" i="10"/>
  <c r="AL24" i="11"/>
  <c r="AN24" i="11"/>
  <c r="AL13" i="11"/>
  <c r="AM13" i="10"/>
  <c r="AN16" i="10"/>
  <c r="AL16" i="11"/>
  <c r="AL22" i="10"/>
  <c r="AN6" i="11"/>
  <c r="AL14" i="11"/>
  <c r="AN9" i="10"/>
  <c r="AM6" i="10"/>
  <c r="AM10" i="11"/>
  <c r="AN25" i="11"/>
  <c r="AM14" i="10"/>
  <c r="AN18" i="9"/>
  <c r="AM16" i="10"/>
  <c r="AM14" i="11"/>
  <c r="AN15" i="10"/>
  <c r="AN15" i="9"/>
  <c r="AL13" i="10"/>
  <c r="AN9" i="11"/>
  <c r="AM11" i="11"/>
  <c r="AN24" i="10"/>
  <c r="AL24" i="10"/>
  <c r="AN17" i="11"/>
  <c r="AL23" i="11"/>
  <c r="AN11" i="9"/>
  <c r="AN14" i="11"/>
  <c r="AL15" i="10"/>
  <c r="AL12" i="11"/>
  <c r="AM17" i="10"/>
  <c r="AN23" i="10"/>
  <c r="AM21" i="10"/>
  <c r="AN13" i="10"/>
  <c r="AN9" i="9"/>
  <c r="AM7" i="10"/>
  <c r="AL7" i="10"/>
  <c r="AN8" i="11"/>
  <c r="AN21" i="9"/>
  <c r="AM24" i="11"/>
  <c r="AM20" i="10"/>
  <c r="AN20" i="10"/>
  <c r="AM18" i="11"/>
  <c r="AL21" i="11"/>
  <c r="AL12" i="10"/>
  <c r="AN10" i="11"/>
  <c r="AL11" i="11"/>
  <c r="AM8" i="11"/>
  <c r="AN25" i="9"/>
  <c r="AM23" i="10"/>
  <c r="AM19" i="10"/>
  <c r="AL18" i="11"/>
  <c r="AM15" i="10"/>
  <c r="AN7" i="11"/>
  <c r="AM11" i="10"/>
  <c r="AL11" i="10"/>
  <c r="AN14" i="9"/>
  <c r="AL7" i="11"/>
  <c r="AN12" i="11"/>
  <c r="AN7" i="9"/>
  <c r="AM12" i="11"/>
  <c r="AN6" i="9"/>
  <c r="AL9" i="10"/>
  <c r="AM13" i="11"/>
  <c r="AN12" i="10"/>
  <c r="AN16" i="11"/>
  <c r="AN8" i="9"/>
  <c r="AL23" i="10"/>
  <c r="AN23" i="11"/>
  <c r="AM25" i="11"/>
  <c r="AN22" i="9"/>
  <c r="AL15" i="11"/>
  <c r="AL16" i="10"/>
  <c r="AN21" i="11"/>
  <c r="AM25" i="10"/>
  <c r="AN17" i="10"/>
  <c r="AL8" i="10"/>
  <c r="AN20" i="9"/>
  <c r="AM24" i="10"/>
  <c r="AL19" i="10"/>
  <c r="AN20" i="11"/>
  <c r="AL10" i="10"/>
  <c r="AN15" i="11"/>
  <c r="AG27" i="1"/>
  <c r="AE27" i="1"/>
  <c r="AI27" i="9"/>
  <c r="AL6" i="9" s="1"/>
  <c r="AJ27" i="9"/>
  <c r="AM6" i="9" s="1"/>
  <c r="AK27" i="1"/>
  <c r="AN17" i="1" s="1"/>
  <c r="AF27" i="12"/>
  <c r="AJ6" i="12"/>
  <c r="AI27" i="12"/>
  <c r="AL16" i="12" s="1"/>
  <c r="AF27" i="1"/>
  <c r="AJ6" i="1"/>
  <c r="AK27" i="12"/>
  <c r="AN19" i="12" s="1"/>
  <c r="AE27" i="12"/>
  <c r="AG27" i="12"/>
  <c r="AN13" i="1" l="1"/>
  <c r="AN19" i="1"/>
  <c r="AN7" i="1"/>
  <c r="AN18" i="12"/>
  <c r="AN25" i="12"/>
  <c r="AN23" i="12"/>
  <c r="AL21" i="9"/>
  <c r="AL20" i="9"/>
  <c r="AL18" i="9"/>
  <c r="AL7" i="9"/>
  <c r="AL9" i="9"/>
  <c r="AL13" i="9"/>
  <c r="AL11" i="9"/>
  <c r="AL25" i="9"/>
  <c r="AL17" i="9"/>
  <c r="AL19" i="9"/>
  <c r="AL12" i="9"/>
  <c r="AL10" i="9"/>
  <c r="AL14" i="9"/>
  <c r="AL15" i="9"/>
  <c r="AL22" i="9"/>
  <c r="AL16" i="9"/>
  <c r="AL8" i="9"/>
  <c r="AL23" i="9"/>
  <c r="AL24" i="9"/>
  <c r="AN11" i="12"/>
  <c r="AL20" i="12"/>
  <c r="AN25" i="1"/>
  <c r="AN20" i="12"/>
  <c r="AN20" i="1"/>
  <c r="AL9" i="12"/>
  <c r="AN15" i="1"/>
  <c r="AN11" i="1"/>
  <c r="AN16" i="12"/>
  <c r="AL21" i="12"/>
  <c r="AN21" i="1"/>
  <c r="AN12" i="12"/>
  <c r="AN14" i="1"/>
  <c r="AN10" i="12"/>
  <c r="AL14" i="12"/>
  <c r="AN22" i="1"/>
  <c r="AN13" i="12"/>
  <c r="AN8" i="1"/>
  <c r="AN7" i="12"/>
  <c r="AN23" i="1"/>
  <c r="AN17" i="12"/>
  <c r="AN24" i="12"/>
  <c r="AN6" i="1"/>
  <c r="AL11" i="12"/>
  <c r="AN16" i="1"/>
  <c r="AN8" i="12"/>
  <c r="AN14" i="12"/>
  <c r="AL24" i="12"/>
  <c r="AN9" i="1"/>
  <c r="AL13" i="12"/>
  <c r="AN10" i="1"/>
  <c r="AN9" i="12"/>
  <c r="AL25" i="12"/>
  <c r="AL7" i="12"/>
  <c r="AL23" i="12"/>
  <c r="AN18" i="1"/>
  <c r="AN22" i="12"/>
  <c r="AN6" i="12"/>
  <c r="AL19" i="12"/>
  <c r="AL17" i="12"/>
  <c r="AL22" i="12"/>
  <c r="AL18" i="12"/>
  <c r="AN12" i="1"/>
  <c r="AN21" i="12"/>
  <c r="AN15" i="12"/>
  <c r="AL15" i="12"/>
  <c r="AM24" i="9"/>
  <c r="AM14" i="9"/>
  <c r="AM20" i="9"/>
  <c r="AM22" i="9"/>
  <c r="AM23" i="9"/>
  <c r="AM21" i="9"/>
  <c r="AM9" i="9"/>
  <c r="AM12" i="9"/>
  <c r="AM17" i="9"/>
  <c r="AM25" i="9"/>
  <c r="AM8" i="9"/>
  <c r="AM13" i="9"/>
  <c r="AM7" i="9"/>
  <c r="AM18" i="9"/>
  <c r="AM15" i="9"/>
  <c r="AM10" i="9"/>
  <c r="AM11" i="9"/>
  <c r="AM19" i="9"/>
  <c r="AM16" i="9"/>
  <c r="AL12" i="12"/>
  <c r="AL10" i="12"/>
  <c r="AN24" i="1"/>
  <c r="AL6" i="12"/>
  <c r="AL8" i="12"/>
  <c r="AN27" i="11"/>
  <c r="DV17" i="11" s="1"/>
  <c r="AQ16" i="11" s="1"/>
  <c r="J86" i="13" s="1"/>
  <c r="AN27" i="9"/>
  <c r="DV25" i="9" s="1"/>
  <c r="AQ24" i="9" s="1"/>
  <c r="J46" i="13" s="1"/>
  <c r="AN27" i="10"/>
  <c r="DV13" i="10" s="1"/>
  <c r="AQ12" i="10" s="1"/>
  <c r="J58" i="13" s="1"/>
  <c r="AL27" i="10"/>
  <c r="DT13" i="10" s="1"/>
  <c r="AO12" i="10" s="1"/>
  <c r="AM27" i="10"/>
  <c r="AM27" i="11"/>
  <c r="AJ27" i="12"/>
  <c r="AM6" i="12" s="1"/>
  <c r="AJ27" i="1"/>
  <c r="AM6" i="1" s="1"/>
  <c r="AI27" i="1"/>
  <c r="AL27" i="11"/>
  <c r="AM8" i="1" l="1"/>
  <c r="AM19" i="1"/>
  <c r="AM23" i="1"/>
  <c r="AM15" i="1"/>
  <c r="AM24" i="1"/>
  <c r="AM20" i="1"/>
  <c r="AM14" i="1"/>
  <c r="AM9" i="1"/>
  <c r="AM12" i="1"/>
  <c r="AM16" i="1"/>
  <c r="AM21" i="1"/>
  <c r="AM22" i="1"/>
  <c r="AM17" i="1"/>
  <c r="AM7" i="1"/>
  <c r="AM25" i="1"/>
  <c r="AM18" i="1"/>
  <c r="AM10" i="1"/>
  <c r="AM13" i="1"/>
  <c r="AM11" i="1"/>
  <c r="AM14" i="12"/>
  <c r="AM16" i="12"/>
  <c r="AM23" i="12"/>
  <c r="AM12" i="12"/>
  <c r="AM21" i="12"/>
  <c r="AM24" i="12"/>
  <c r="AM18" i="12"/>
  <c r="AM11" i="12"/>
  <c r="AM10" i="12"/>
  <c r="AM13" i="12"/>
  <c r="AM25" i="12"/>
  <c r="AM22" i="12"/>
  <c r="AM9" i="12"/>
  <c r="AM7" i="12"/>
  <c r="AM19" i="12"/>
  <c r="AM15" i="12"/>
  <c r="AM8" i="12"/>
  <c r="AM20" i="12"/>
  <c r="AM17" i="12"/>
  <c r="AL19" i="1"/>
  <c r="AL22" i="1"/>
  <c r="AL24" i="1"/>
  <c r="AL15" i="1"/>
  <c r="AL6" i="1"/>
  <c r="AL12" i="1"/>
  <c r="AL7" i="1"/>
  <c r="AL8" i="1"/>
  <c r="AL20" i="1"/>
  <c r="AL10" i="1"/>
  <c r="AL18" i="1"/>
  <c r="AL21" i="1"/>
  <c r="AL11" i="1"/>
  <c r="AL17" i="1"/>
  <c r="AL23" i="1"/>
  <c r="AL16" i="1"/>
  <c r="AL25" i="1"/>
  <c r="AL9" i="1"/>
  <c r="AL13" i="1"/>
  <c r="AL14" i="1"/>
  <c r="DT17" i="10"/>
  <c r="AO16" i="10" s="1"/>
  <c r="H62" i="13" s="1"/>
  <c r="DT15" i="10"/>
  <c r="AO14" i="10" s="1"/>
  <c r="H60" i="13" s="1"/>
  <c r="DT22" i="10"/>
  <c r="AO21" i="10" s="1"/>
  <c r="H67" i="13" s="1"/>
  <c r="DT9" i="10"/>
  <c r="AO8" i="10" s="1"/>
  <c r="H54" i="13" s="1"/>
  <c r="DT25" i="10"/>
  <c r="AO24" i="10" s="1"/>
  <c r="H70" i="13" s="1"/>
  <c r="DT20" i="10"/>
  <c r="AO19" i="10" s="1"/>
  <c r="H65" i="13" s="1"/>
  <c r="DT10" i="10"/>
  <c r="AO9" i="10" s="1"/>
  <c r="H55" i="13" s="1"/>
  <c r="DT8" i="10"/>
  <c r="AO7" i="10" s="1"/>
  <c r="H53" i="13" s="1"/>
  <c r="DT11" i="10"/>
  <c r="AO10" i="10" s="1"/>
  <c r="H56" i="13" s="1"/>
  <c r="DT16" i="10"/>
  <c r="AO15" i="10" s="1"/>
  <c r="H61" i="13" s="1"/>
  <c r="DT21" i="10"/>
  <c r="AO20" i="10" s="1"/>
  <c r="H66" i="13" s="1"/>
  <c r="DV18" i="11"/>
  <c r="AQ17" i="11" s="1"/>
  <c r="J87" i="13" s="1"/>
  <c r="DT12" i="10"/>
  <c r="AO11" i="10" s="1"/>
  <c r="H57" i="13" s="1"/>
  <c r="DT23" i="10"/>
  <c r="AO22" i="10" s="1"/>
  <c r="H68" i="13" s="1"/>
  <c r="DT18" i="10"/>
  <c r="AO17" i="10" s="1"/>
  <c r="H63" i="13" s="1"/>
  <c r="DT24" i="10"/>
  <c r="AO23" i="10" s="1"/>
  <c r="H69" i="13" s="1"/>
  <c r="DT19" i="10"/>
  <c r="AO18" i="10" s="1"/>
  <c r="H64" i="13" s="1"/>
  <c r="DT14" i="10"/>
  <c r="AO13" i="10" s="1"/>
  <c r="H59" i="13" s="1"/>
  <c r="DT7" i="10"/>
  <c r="AO6" i="10" s="1"/>
  <c r="H52" i="13" s="1"/>
  <c r="DT26" i="10"/>
  <c r="AO25" i="10" s="1"/>
  <c r="H71" i="13" s="1"/>
  <c r="DV19" i="10"/>
  <c r="AQ18" i="10" s="1"/>
  <c r="J64" i="13" s="1"/>
  <c r="DV24" i="10"/>
  <c r="AQ23" i="10" s="1"/>
  <c r="J69" i="13" s="1"/>
  <c r="DV15" i="11"/>
  <c r="AQ14" i="11" s="1"/>
  <c r="J84" i="13" s="1"/>
  <c r="DV8" i="11"/>
  <c r="AQ7" i="11" s="1"/>
  <c r="J77" i="13" s="1"/>
  <c r="DV12" i="10"/>
  <c r="AQ11" i="10" s="1"/>
  <c r="J57" i="13" s="1"/>
  <c r="DV24" i="11"/>
  <c r="AQ23" i="11" s="1"/>
  <c r="J93" i="13" s="1"/>
  <c r="DV14" i="11"/>
  <c r="AQ13" i="11" s="1"/>
  <c r="J83" i="13" s="1"/>
  <c r="DV19" i="11"/>
  <c r="AQ18" i="11" s="1"/>
  <c r="J88" i="13" s="1"/>
  <c r="DV25" i="11"/>
  <c r="AQ24" i="11" s="1"/>
  <c r="J94" i="13" s="1"/>
  <c r="DV13" i="11"/>
  <c r="AQ12" i="11" s="1"/>
  <c r="J82" i="13" s="1"/>
  <c r="DV23" i="11"/>
  <c r="AQ22" i="11" s="1"/>
  <c r="J92" i="13" s="1"/>
  <c r="DV12" i="11"/>
  <c r="AQ11" i="11" s="1"/>
  <c r="J81" i="13" s="1"/>
  <c r="DV7" i="9"/>
  <c r="AQ6" i="9" s="1"/>
  <c r="DV10" i="9"/>
  <c r="AQ9" i="9" s="1"/>
  <c r="J31" i="13" s="1"/>
  <c r="DV16" i="9"/>
  <c r="AQ15" i="9" s="1"/>
  <c r="J37" i="13" s="1"/>
  <c r="DV14" i="9"/>
  <c r="AQ13" i="9" s="1"/>
  <c r="J35" i="13" s="1"/>
  <c r="DV20" i="9"/>
  <c r="AQ19" i="9" s="1"/>
  <c r="J41" i="13" s="1"/>
  <c r="DV26" i="9"/>
  <c r="AQ25" i="9" s="1"/>
  <c r="J47" i="13" s="1"/>
  <c r="DV21" i="9"/>
  <c r="AQ20" i="9" s="1"/>
  <c r="J42" i="13" s="1"/>
  <c r="DV7" i="10"/>
  <c r="AQ6" i="10" s="1"/>
  <c r="DV25" i="10"/>
  <c r="AQ24" i="10" s="1"/>
  <c r="J70" i="13" s="1"/>
  <c r="DV18" i="10"/>
  <c r="AQ17" i="10" s="1"/>
  <c r="J63" i="13" s="1"/>
  <c r="DV18" i="9"/>
  <c r="AQ17" i="9" s="1"/>
  <c r="J39" i="13" s="1"/>
  <c r="DV15" i="9"/>
  <c r="AQ14" i="9" s="1"/>
  <c r="J36" i="13" s="1"/>
  <c r="DV8" i="10"/>
  <c r="AQ7" i="10" s="1"/>
  <c r="J53" i="13" s="1"/>
  <c r="DV22" i="10"/>
  <c r="AQ21" i="10" s="1"/>
  <c r="J67" i="13" s="1"/>
  <c r="DV22" i="9"/>
  <c r="AQ21" i="9" s="1"/>
  <c r="J43" i="13" s="1"/>
  <c r="DV11" i="9"/>
  <c r="AQ10" i="9" s="1"/>
  <c r="J32" i="13" s="1"/>
  <c r="DV16" i="10"/>
  <c r="AQ15" i="10" s="1"/>
  <c r="J61" i="13" s="1"/>
  <c r="DV24" i="9"/>
  <c r="AQ23" i="9" s="1"/>
  <c r="J45" i="13" s="1"/>
  <c r="DV12" i="9"/>
  <c r="AQ11" i="9" s="1"/>
  <c r="J33" i="13" s="1"/>
  <c r="DV10" i="10"/>
  <c r="AQ9" i="10" s="1"/>
  <c r="J55" i="13" s="1"/>
  <c r="DV20" i="10"/>
  <c r="AQ19" i="10" s="1"/>
  <c r="J65" i="13" s="1"/>
  <c r="DV23" i="10"/>
  <c r="AQ22" i="10" s="1"/>
  <c r="J68" i="13" s="1"/>
  <c r="DV15" i="10"/>
  <c r="AQ14" i="10" s="1"/>
  <c r="J60" i="13" s="1"/>
  <c r="DV11" i="11"/>
  <c r="AQ10" i="11" s="1"/>
  <c r="J80" i="13" s="1"/>
  <c r="DV22" i="11"/>
  <c r="AQ21" i="11" s="1"/>
  <c r="J91" i="13" s="1"/>
  <c r="DV20" i="11"/>
  <c r="AQ19" i="11" s="1"/>
  <c r="J89" i="13" s="1"/>
  <c r="AN27" i="12"/>
  <c r="DV11" i="12" s="1"/>
  <c r="AQ10" i="12" s="1"/>
  <c r="J104" i="13" s="1"/>
  <c r="DV8" i="9"/>
  <c r="AQ7" i="9" s="1"/>
  <c r="J29" i="13" s="1"/>
  <c r="DV19" i="9"/>
  <c r="AQ18" i="9" s="1"/>
  <c r="J40" i="13" s="1"/>
  <c r="DV23" i="9"/>
  <c r="AQ22" i="9" s="1"/>
  <c r="J44" i="13" s="1"/>
  <c r="DV14" i="10"/>
  <c r="AQ13" i="10" s="1"/>
  <c r="J59" i="13" s="1"/>
  <c r="DV13" i="9"/>
  <c r="AQ12" i="9" s="1"/>
  <c r="J34" i="13" s="1"/>
  <c r="DV7" i="11"/>
  <c r="AQ6" i="11" s="1"/>
  <c r="DV26" i="11"/>
  <c r="AQ25" i="11" s="1"/>
  <c r="J95" i="13" s="1"/>
  <c r="DV21" i="11"/>
  <c r="AQ20" i="11" s="1"/>
  <c r="J90" i="13" s="1"/>
  <c r="DV16" i="11"/>
  <c r="AQ15" i="11" s="1"/>
  <c r="J85" i="13" s="1"/>
  <c r="DV11" i="10"/>
  <c r="AQ10" i="10" s="1"/>
  <c r="J56" i="13" s="1"/>
  <c r="DV21" i="10"/>
  <c r="AQ20" i="10" s="1"/>
  <c r="J66" i="13" s="1"/>
  <c r="DV26" i="10"/>
  <c r="AQ25" i="10" s="1"/>
  <c r="J71" i="13" s="1"/>
  <c r="DV17" i="9"/>
  <c r="AQ16" i="9" s="1"/>
  <c r="J38" i="13" s="1"/>
  <c r="DV10" i="11"/>
  <c r="AQ9" i="11" s="1"/>
  <c r="J79" i="13" s="1"/>
  <c r="DV9" i="11"/>
  <c r="AQ8" i="11" s="1"/>
  <c r="J78" i="13" s="1"/>
  <c r="DV9" i="10"/>
  <c r="AQ8" i="10" s="1"/>
  <c r="J54" i="13" s="1"/>
  <c r="DV9" i="9"/>
  <c r="AQ8" i="9" s="1"/>
  <c r="J30" i="13" s="1"/>
  <c r="DV17" i="10"/>
  <c r="AQ16" i="10" s="1"/>
  <c r="J62" i="13" s="1"/>
  <c r="DT20" i="11"/>
  <c r="AO19" i="11" s="1"/>
  <c r="DT25" i="11"/>
  <c r="AO24" i="11" s="1"/>
  <c r="DT10" i="11"/>
  <c r="AO9" i="11" s="1"/>
  <c r="DT22" i="11"/>
  <c r="AO21" i="11" s="1"/>
  <c r="DT17" i="11"/>
  <c r="AO16" i="11" s="1"/>
  <c r="DT13" i="11"/>
  <c r="AO12" i="11" s="1"/>
  <c r="DT8" i="11"/>
  <c r="AO7" i="11" s="1"/>
  <c r="DT23" i="11"/>
  <c r="AO22" i="11" s="1"/>
  <c r="DT24" i="11"/>
  <c r="AO23" i="11" s="1"/>
  <c r="DT21" i="11"/>
  <c r="AO20" i="11" s="1"/>
  <c r="DT14" i="11"/>
  <c r="AO13" i="11" s="1"/>
  <c r="DT12" i="11"/>
  <c r="AO11" i="11" s="1"/>
  <c r="DT26" i="11"/>
  <c r="AO25" i="11" s="1"/>
  <c r="DT18" i="11"/>
  <c r="AO17" i="11" s="1"/>
  <c r="DT16" i="11"/>
  <c r="AO15" i="11" s="1"/>
  <c r="DT9" i="11"/>
  <c r="AO8" i="11" s="1"/>
  <c r="DT19" i="11"/>
  <c r="AO18" i="11" s="1"/>
  <c r="DT7" i="11"/>
  <c r="AO6" i="11" s="1"/>
  <c r="H76" i="13" s="1"/>
  <c r="DT15" i="11"/>
  <c r="AO14" i="11" s="1"/>
  <c r="DT11" i="11"/>
  <c r="AO10" i="11" s="1"/>
  <c r="DU25" i="11"/>
  <c r="AP24" i="11" s="1"/>
  <c r="I94" i="13" s="1"/>
  <c r="DU10" i="11"/>
  <c r="AP9" i="11" s="1"/>
  <c r="I79" i="13" s="1"/>
  <c r="DU22" i="11"/>
  <c r="AP21" i="11" s="1"/>
  <c r="I91" i="13" s="1"/>
  <c r="DU17" i="11"/>
  <c r="AP16" i="11" s="1"/>
  <c r="I86" i="13" s="1"/>
  <c r="DU15" i="11"/>
  <c r="AP14" i="11" s="1"/>
  <c r="I84" i="13" s="1"/>
  <c r="DU13" i="11"/>
  <c r="AP12" i="11" s="1"/>
  <c r="I82" i="13" s="1"/>
  <c r="DU19" i="11"/>
  <c r="AP18" i="11" s="1"/>
  <c r="I88" i="13" s="1"/>
  <c r="DU11" i="11"/>
  <c r="AP10" i="11" s="1"/>
  <c r="I80" i="13" s="1"/>
  <c r="DU8" i="11"/>
  <c r="AP7" i="11" s="1"/>
  <c r="I77" i="13" s="1"/>
  <c r="DU20" i="11"/>
  <c r="AP19" i="11" s="1"/>
  <c r="I89" i="13" s="1"/>
  <c r="DU24" i="11"/>
  <c r="AP23" i="11" s="1"/>
  <c r="I93" i="13" s="1"/>
  <c r="DU21" i="11"/>
  <c r="AP20" i="11" s="1"/>
  <c r="I90" i="13" s="1"/>
  <c r="DU14" i="11"/>
  <c r="AP13" i="11" s="1"/>
  <c r="I83" i="13" s="1"/>
  <c r="DU12" i="11"/>
  <c r="AP11" i="11" s="1"/>
  <c r="I81" i="13" s="1"/>
  <c r="DU26" i="11"/>
  <c r="AP25" i="11" s="1"/>
  <c r="I95" i="13" s="1"/>
  <c r="DU18" i="11"/>
  <c r="AP17" i="11" s="1"/>
  <c r="I87" i="13" s="1"/>
  <c r="DU16" i="11"/>
  <c r="AP15" i="11" s="1"/>
  <c r="I85" i="13" s="1"/>
  <c r="DU9" i="11"/>
  <c r="AP8" i="11" s="1"/>
  <c r="I78" i="13" s="1"/>
  <c r="DU7" i="11"/>
  <c r="AP6" i="11" s="1"/>
  <c r="DU23" i="11"/>
  <c r="AP22" i="11" s="1"/>
  <c r="I92" i="13" s="1"/>
  <c r="DU24" i="10"/>
  <c r="AP23" i="10" s="1"/>
  <c r="DU17" i="10"/>
  <c r="AP16" i="10" s="1"/>
  <c r="I62" i="13" s="1"/>
  <c r="DU19" i="10"/>
  <c r="AP18" i="10" s="1"/>
  <c r="DU21" i="10"/>
  <c r="AP20" i="10" s="1"/>
  <c r="I66" i="13" s="1"/>
  <c r="DU14" i="10"/>
  <c r="AP13" i="10" s="1"/>
  <c r="DU8" i="10"/>
  <c r="AP7" i="10" s="1"/>
  <c r="I53" i="13" s="1"/>
  <c r="DU22" i="10"/>
  <c r="AP21" i="10" s="1"/>
  <c r="DU15" i="10"/>
  <c r="AP14" i="10" s="1"/>
  <c r="I60" i="13" s="1"/>
  <c r="DU26" i="10"/>
  <c r="AP25" i="10" s="1"/>
  <c r="DU18" i="10"/>
  <c r="AP17" i="10" s="1"/>
  <c r="DU16" i="10"/>
  <c r="AP15" i="10" s="1"/>
  <c r="DU12" i="10"/>
  <c r="AP11" i="10" s="1"/>
  <c r="DU10" i="10"/>
  <c r="AP9" i="10" s="1"/>
  <c r="I55" i="13" s="1"/>
  <c r="DU9" i="10"/>
  <c r="AP8" i="10" s="1"/>
  <c r="DU13" i="10"/>
  <c r="AP12" i="10" s="1"/>
  <c r="I58" i="13" s="1"/>
  <c r="DU20" i="10"/>
  <c r="AP19" i="10" s="1"/>
  <c r="DU25" i="10"/>
  <c r="AP24" i="10" s="1"/>
  <c r="DU7" i="10"/>
  <c r="AP6" i="10" s="1"/>
  <c r="DU23" i="10"/>
  <c r="AP22" i="10" s="1"/>
  <c r="I68" i="13" s="1"/>
  <c r="DU11" i="10"/>
  <c r="AP10" i="10" s="1"/>
  <c r="H58" i="13"/>
  <c r="AN27" i="1"/>
  <c r="DV7" i="1" s="1"/>
  <c r="AL27" i="12"/>
  <c r="AL27" i="9"/>
  <c r="AM27" i="9"/>
  <c r="AU12" i="10" l="1"/>
  <c r="I62" i="2" s="1"/>
  <c r="I68" i="2" s="1"/>
  <c r="AO27" i="10"/>
  <c r="AR16" i="10" s="1"/>
  <c r="D62" i="13" s="1"/>
  <c r="DV8" i="12"/>
  <c r="AQ7" i="12" s="1"/>
  <c r="J101" i="13" s="1"/>
  <c r="K58" i="13"/>
  <c r="DV13" i="12"/>
  <c r="AQ12" i="12" s="1"/>
  <c r="J106" i="13" s="1"/>
  <c r="DV24" i="12"/>
  <c r="AQ23" i="12" s="1"/>
  <c r="J117" i="13" s="1"/>
  <c r="K55" i="13"/>
  <c r="K68" i="13"/>
  <c r="DV22" i="12"/>
  <c r="AQ21" i="12" s="1"/>
  <c r="J115" i="13" s="1"/>
  <c r="DV14" i="12"/>
  <c r="AQ13" i="12" s="1"/>
  <c r="J107" i="13" s="1"/>
  <c r="DV18" i="12"/>
  <c r="AQ17" i="12" s="1"/>
  <c r="J111" i="13" s="1"/>
  <c r="AQ27" i="9"/>
  <c r="AT9" i="9" s="1"/>
  <c r="F31" i="13" s="1"/>
  <c r="J28" i="13"/>
  <c r="J48" i="13" s="1"/>
  <c r="K60" i="13"/>
  <c r="DV19" i="12"/>
  <c r="AQ18" i="12" s="1"/>
  <c r="J112" i="13" s="1"/>
  <c r="J76" i="13"/>
  <c r="J96" i="13" s="1"/>
  <c r="AQ27" i="11"/>
  <c r="AT10" i="11" s="1"/>
  <c r="F80" i="13" s="1"/>
  <c r="DV25" i="12"/>
  <c r="AQ24" i="12" s="1"/>
  <c r="J118" i="13" s="1"/>
  <c r="DV17" i="12"/>
  <c r="AQ16" i="12" s="1"/>
  <c r="J110" i="13" s="1"/>
  <c r="K62" i="13"/>
  <c r="K53" i="13"/>
  <c r="DV7" i="12"/>
  <c r="AQ6" i="12" s="1"/>
  <c r="DV20" i="12"/>
  <c r="AQ19" i="12" s="1"/>
  <c r="J113" i="13" s="1"/>
  <c r="DV9" i="12"/>
  <c r="AQ8" i="12" s="1"/>
  <c r="J102" i="13" s="1"/>
  <c r="DV26" i="12"/>
  <c r="AQ25" i="12" s="1"/>
  <c r="J119" i="13" s="1"/>
  <c r="DV10" i="12"/>
  <c r="AQ9" i="12" s="1"/>
  <c r="J103" i="13" s="1"/>
  <c r="AQ27" i="10"/>
  <c r="AT16" i="10" s="1"/>
  <c r="F62" i="13" s="1"/>
  <c r="J52" i="13"/>
  <c r="J72" i="13" s="1"/>
  <c r="DV21" i="12"/>
  <c r="AQ20" i="12" s="1"/>
  <c r="J114" i="13" s="1"/>
  <c r="DV16" i="12"/>
  <c r="AQ15" i="12" s="1"/>
  <c r="J109" i="13" s="1"/>
  <c r="DV15" i="12"/>
  <c r="AQ14" i="12" s="1"/>
  <c r="J108" i="13" s="1"/>
  <c r="DV12" i="12"/>
  <c r="AQ11" i="12" s="1"/>
  <c r="J105" i="13" s="1"/>
  <c r="DV23" i="12"/>
  <c r="AQ22" i="12" s="1"/>
  <c r="J116" i="13" s="1"/>
  <c r="AU6" i="11"/>
  <c r="C92" i="2" s="1"/>
  <c r="C106" i="2" s="1"/>
  <c r="K66" i="13"/>
  <c r="AU9" i="10"/>
  <c r="F62" i="2" s="1"/>
  <c r="F68" i="2" s="1"/>
  <c r="DT21" i="12"/>
  <c r="AO20" i="12" s="1"/>
  <c r="H114" i="13" s="1"/>
  <c r="DT14" i="12"/>
  <c r="AO13" i="12" s="1"/>
  <c r="H107" i="13" s="1"/>
  <c r="DT12" i="12"/>
  <c r="AO11" i="12" s="1"/>
  <c r="H105" i="13" s="1"/>
  <c r="DT26" i="12"/>
  <c r="AO25" i="12" s="1"/>
  <c r="H119" i="13" s="1"/>
  <c r="DT18" i="12"/>
  <c r="AO17" i="12" s="1"/>
  <c r="H111" i="13" s="1"/>
  <c r="DT16" i="12"/>
  <c r="AO15" i="12" s="1"/>
  <c r="DT9" i="12"/>
  <c r="AO8" i="12" s="1"/>
  <c r="H102" i="13" s="1"/>
  <c r="DT24" i="12"/>
  <c r="AO23" i="12" s="1"/>
  <c r="H117" i="13" s="1"/>
  <c r="DT20" i="12"/>
  <c r="AO19" i="12" s="1"/>
  <c r="H113" i="13" s="1"/>
  <c r="DT8" i="12"/>
  <c r="AO7" i="12" s="1"/>
  <c r="DT25" i="12"/>
  <c r="AO24" i="12" s="1"/>
  <c r="DT10" i="12"/>
  <c r="AO9" i="12" s="1"/>
  <c r="DT22" i="12"/>
  <c r="AO21" i="12" s="1"/>
  <c r="H115" i="13" s="1"/>
  <c r="DT17" i="12"/>
  <c r="AO16" i="12" s="1"/>
  <c r="H110" i="13" s="1"/>
  <c r="DT13" i="12"/>
  <c r="AO12" i="12" s="1"/>
  <c r="H106" i="13" s="1"/>
  <c r="DT11" i="12"/>
  <c r="AO10" i="12" s="1"/>
  <c r="H104" i="13" s="1"/>
  <c r="DT7" i="12"/>
  <c r="AO6" i="12" s="1"/>
  <c r="H100" i="13" s="1"/>
  <c r="DT19" i="12"/>
  <c r="AO18" i="12" s="1"/>
  <c r="H112" i="13" s="1"/>
  <c r="DT15" i="12"/>
  <c r="AO14" i="12" s="1"/>
  <c r="DT23" i="12"/>
  <c r="AO22" i="12" s="1"/>
  <c r="H78" i="13"/>
  <c r="K78" i="13" s="1"/>
  <c r="AU8" i="11"/>
  <c r="E92" i="2" s="1"/>
  <c r="H92" i="13"/>
  <c r="K92" i="13" s="1"/>
  <c r="AU22" i="11"/>
  <c r="I93" i="2" s="1"/>
  <c r="H77" i="13"/>
  <c r="K77" i="13" s="1"/>
  <c r="AU7" i="11"/>
  <c r="D92" i="2" s="1"/>
  <c r="H87" i="13"/>
  <c r="K87" i="13" s="1"/>
  <c r="AU17" i="11"/>
  <c r="D93" i="2" s="1"/>
  <c r="H82" i="13"/>
  <c r="K82" i="13" s="1"/>
  <c r="AU12" i="11"/>
  <c r="I92" i="2" s="1"/>
  <c r="H85" i="13"/>
  <c r="K85" i="13" s="1"/>
  <c r="AU15" i="11"/>
  <c r="L92" i="2" s="1"/>
  <c r="H95" i="13"/>
  <c r="K95" i="13" s="1"/>
  <c r="AU25" i="11"/>
  <c r="L93" i="2" s="1"/>
  <c r="H86" i="13"/>
  <c r="K86" i="13" s="1"/>
  <c r="AU16" i="11"/>
  <c r="C93" i="2" s="1"/>
  <c r="H80" i="13"/>
  <c r="K80" i="13" s="1"/>
  <c r="AU10" i="11"/>
  <c r="G92" i="2" s="1"/>
  <c r="H81" i="13"/>
  <c r="K81" i="13" s="1"/>
  <c r="AU11" i="11"/>
  <c r="H92" i="2" s="1"/>
  <c r="H91" i="13"/>
  <c r="K91" i="13" s="1"/>
  <c r="AU21" i="11"/>
  <c r="H93" i="2" s="1"/>
  <c r="H84" i="13"/>
  <c r="K84" i="13" s="1"/>
  <c r="AU14" i="11"/>
  <c r="K92" i="2" s="1"/>
  <c r="H83" i="13"/>
  <c r="K83" i="13" s="1"/>
  <c r="AU13" i="11"/>
  <c r="J92" i="2" s="1"/>
  <c r="H79" i="13"/>
  <c r="K79" i="13" s="1"/>
  <c r="AU9" i="11"/>
  <c r="F92" i="2" s="1"/>
  <c r="H90" i="13"/>
  <c r="K90" i="13" s="1"/>
  <c r="AU20" i="11"/>
  <c r="G93" i="2" s="1"/>
  <c r="H94" i="13"/>
  <c r="K94" i="13" s="1"/>
  <c r="AU24" i="11"/>
  <c r="K93" i="2" s="1"/>
  <c r="I76" i="13"/>
  <c r="I96" i="13" s="1"/>
  <c r="AP27" i="11"/>
  <c r="AO27" i="11"/>
  <c r="AR8" i="11" s="1"/>
  <c r="H88" i="13"/>
  <c r="K88" i="13" s="1"/>
  <c r="AU18" i="11"/>
  <c r="E93" i="2" s="1"/>
  <c r="H93" i="13"/>
  <c r="K93" i="13" s="1"/>
  <c r="AU23" i="11"/>
  <c r="J93" i="2" s="1"/>
  <c r="H89" i="13"/>
  <c r="K89" i="13" s="1"/>
  <c r="AU19" i="11"/>
  <c r="F93" i="2" s="1"/>
  <c r="I64" i="13"/>
  <c r="K64" i="13" s="1"/>
  <c r="AU18" i="10"/>
  <c r="E63" i="2" s="1"/>
  <c r="AU6" i="10"/>
  <c r="C62" i="2" s="1"/>
  <c r="AP27" i="10"/>
  <c r="AS18" i="10" s="1"/>
  <c r="E64" i="13" s="1"/>
  <c r="I52" i="13"/>
  <c r="I63" i="13"/>
  <c r="K63" i="13" s="1"/>
  <c r="AU17" i="10"/>
  <c r="D63" i="2" s="1"/>
  <c r="AU7" i="10"/>
  <c r="D62" i="2" s="1"/>
  <c r="I61" i="13"/>
  <c r="K61" i="13" s="1"/>
  <c r="AU15" i="10"/>
  <c r="L62" i="2" s="1"/>
  <c r="I70" i="13"/>
  <c r="K70" i="13" s="1"/>
  <c r="AU24" i="10"/>
  <c r="K63" i="2" s="1"/>
  <c r="I71" i="13"/>
  <c r="K71" i="13" s="1"/>
  <c r="AU25" i="10"/>
  <c r="L63" i="2" s="1"/>
  <c r="I69" i="13"/>
  <c r="K69" i="13" s="1"/>
  <c r="AU23" i="10"/>
  <c r="J63" i="2" s="1"/>
  <c r="AU20" i="10"/>
  <c r="G63" i="2" s="1"/>
  <c r="I67" i="13"/>
  <c r="K67" i="13" s="1"/>
  <c r="AU21" i="10"/>
  <c r="H63" i="2" s="1"/>
  <c r="I54" i="13"/>
  <c r="K54" i="13" s="1"/>
  <c r="AU8" i="10"/>
  <c r="E62" i="2" s="1"/>
  <c r="AU22" i="10"/>
  <c r="I63" i="2" s="1"/>
  <c r="H72" i="13"/>
  <c r="I59" i="13"/>
  <c r="K59" i="13" s="1"/>
  <c r="AU13" i="10"/>
  <c r="J62" i="2" s="1"/>
  <c r="AU16" i="10"/>
  <c r="C63" i="2" s="1"/>
  <c r="AU14" i="10"/>
  <c r="K62" i="2" s="1"/>
  <c r="I65" i="13"/>
  <c r="K65" i="13" s="1"/>
  <c r="AU19" i="10"/>
  <c r="F63" i="2" s="1"/>
  <c r="I56" i="13"/>
  <c r="K56" i="13" s="1"/>
  <c r="AU10" i="10"/>
  <c r="G62" i="2" s="1"/>
  <c r="I57" i="13"/>
  <c r="K57" i="13" s="1"/>
  <c r="AU11" i="10"/>
  <c r="H62" i="2" s="1"/>
  <c r="DT24" i="9"/>
  <c r="AO23" i="9" s="1"/>
  <c r="DT21" i="9"/>
  <c r="AO20" i="9" s="1"/>
  <c r="DT14" i="9"/>
  <c r="AO13" i="9" s="1"/>
  <c r="DT15" i="9"/>
  <c r="AO14" i="9" s="1"/>
  <c r="DT26" i="9"/>
  <c r="AO25" i="9" s="1"/>
  <c r="DT18" i="9"/>
  <c r="AO17" i="9" s="1"/>
  <c r="DT16" i="9"/>
  <c r="AO15" i="9" s="1"/>
  <c r="DT9" i="9"/>
  <c r="AO8" i="9" s="1"/>
  <c r="DT12" i="9"/>
  <c r="AO11" i="9" s="1"/>
  <c r="DT19" i="9"/>
  <c r="AO18" i="9" s="1"/>
  <c r="DT13" i="9"/>
  <c r="AO12" i="9" s="1"/>
  <c r="DT10" i="9"/>
  <c r="AO9" i="9" s="1"/>
  <c r="DT20" i="9"/>
  <c r="AO19" i="9" s="1"/>
  <c r="DT22" i="9"/>
  <c r="AO21" i="9" s="1"/>
  <c r="DT17" i="9"/>
  <c r="AO16" i="9" s="1"/>
  <c r="DT25" i="9"/>
  <c r="AO24" i="9" s="1"/>
  <c r="DT8" i="9"/>
  <c r="AO7" i="9" s="1"/>
  <c r="DT11" i="9"/>
  <c r="AO10" i="9" s="1"/>
  <c r="DT7" i="9"/>
  <c r="AO6" i="9" s="1"/>
  <c r="H28" i="13" s="1"/>
  <c r="DT23" i="9"/>
  <c r="AO22" i="9" s="1"/>
  <c r="DU21" i="9"/>
  <c r="AP20" i="9" s="1"/>
  <c r="I42" i="13" s="1"/>
  <c r="DU14" i="9"/>
  <c r="AP13" i="9" s="1"/>
  <c r="I35" i="13" s="1"/>
  <c r="DU11" i="9"/>
  <c r="AP10" i="9" s="1"/>
  <c r="I32" i="13" s="1"/>
  <c r="DU24" i="9"/>
  <c r="AP23" i="9" s="1"/>
  <c r="I45" i="13" s="1"/>
  <c r="DU26" i="9"/>
  <c r="AP25" i="9" s="1"/>
  <c r="I47" i="13" s="1"/>
  <c r="DU18" i="9"/>
  <c r="AP17" i="9" s="1"/>
  <c r="I39" i="13" s="1"/>
  <c r="DU16" i="9"/>
  <c r="AP15" i="9" s="1"/>
  <c r="I37" i="13" s="1"/>
  <c r="DU9" i="9"/>
  <c r="AP8" i="9" s="1"/>
  <c r="I30" i="13" s="1"/>
  <c r="DU23" i="9"/>
  <c r="AP22" i="9" s="1"/>
  <c r="I44" i="13" s="1"/>
  <c r="DU13" i="9"/>
  <c r="AP12" i="9" s="1"/>
  <c r="I34" i="13" s="1"/>
  <c r="DU10" i="9"/>
  <c r="AP9" i="9" s="1"/>
  <c r="I31" i="13" s="1"/>
  <c r="DU20" i="9"/>
  <c r="AP19" i="9" s="1"/>
  <c r="I41" i="13" s="1"/>
  <c r="DU19" i="9"/>
  <c r="AP18" i="9" s="1"/>
  <c r="I40" i="13" s="1"/>
  <c r="DU7" i="9"/>
  <c r="AP6" i="9" s="1"/>
  <c r="DU25" i="9"/>
  <c r="AP24" i="9" s="1"/>
  <c r="I46" i="13" s="1"/>
  <c r="DU8" i="9"/>
  <c r="AP7" i="9" s="1"/>
  <c r="I29" i="13" s="1"/>
  <c r="DU22" i="9"/>
  <c r="AP21" i="9" s="1"/>
  <c r="I43" i="13" s="1"/>
  <c r="DU17" i="9"/>
  <c r="AP16" i="9" s="1"/>
  <c r="I38" i="13" s="1"/>
  <c r="DU15" i="9"/>
  <c r="AP14" i="9" s="1"/>
  <c r="I36" i="13" s="1"/>
  <c r="DU12" i="9"/>
  <c r="AP11" i="9" s="1"/>
  <c r="I33" i="13" s="1"/>
  <c r="DV8" i="1"/>
  <c r="AQ7" i="1" s="1"/>
  <c r="J5" i="13" s="1"/>
  <c r="DV22" i="1"/>
  <c r="AQ21" i="1" s="1"/>
  <c r="J19" i="13" s="1"/>
  <c r="DV12" i="1"/>
  <c r="AQ11" i="1" s="1"/>
  <c r="J9" i="13" s="1"/>
  <c r="DV13" i="1"/>
  <c r="AQ12" i="1" s="1"/>
  <c r="J10" i="13" s="1"/>
  <c r="DV17" i="1"/>
  <c r="AQ16" i="1" s="1"/>
  <c r="J14" i="13" s="1"/>
  <c r="DV15" i="1"/>
  <c r="AQ14" i="1" s="1"/>
  <c r="J12" i="13" s="1"/>
  <c r="DV24" i="1"/>
  <c r="AQ23" i="1" s="1"/>
  <c r="J21" i="13" s="1"/>
  <c r="DV14" i="1"/>
  <c r="AQ13" i="1" s="1"/>
  <c r="J11" i="13" s="1"/>
  <c r="DV26" i="1"/>
  <c r="AQ25" i="1" s="1"/>
  <c r="J23" i="13" s="1"/>
  <c r="DV21" i="1"/>
  <c r="AQ20" i="1" s="1"/>
  <c r="J18" i="13" s="1"/>
  <c r="DV9" i="1"/>
  <c r="AQ8" i="1" s="1"/>
  <c r="J6" i="13" s="1"/>
  <c r="DV10" i="1"/>
  <c r="AQ9" i="1" s="1"/>
  <c r="J7" i="13" s="1"/>
  <c r="DV25" i="1"/>
  <c r="AQ24" i="1" s="1"/>
  <c r="J22" i="13" s="1"/>
  <c r="DV16" i="1"/>
  <c r="AQ15" i="1" s="1"/>
  <c r="J13" i="13" s="1"/>
  <c r="DV20" i="1"/>
  <c r="AQ19" i="1" s="1"/>
  <c r="J17" i="13" s="1"/>
  <c r="DV18" i="1"/>
  <c r="AQ17" i="1" s="1"/>
  <c r="J15" i="13" s="1"/>
  <c r="DV23" i="1"/>
  <c r="AQ22" i="1" s="1"/>
  <c r="J20" i="13" s="1"/>
  <c r="DV19" i="1"/>
  <c r="AQ18" i="1" s="1"/>
  <c r="J16" i="13" s="1"/>
  <c r="DV11" i="1"/>
  <c r="AQ10" i="1" s="1"/>
  <c r="J8" i="13" s="1"/>
  <c r="AQ6" i="1"/>
  <c r="AM27" i="1"/>
  <c r="DU18" i="1" s="1"/>
  <c r="AM27" i="12"/>
  <c r="AL27" i="1"/>
  <c r="DT11" i="1" s="1"/>
  <c r="AR19" i="10" l="1"/>
  <c r="D65" i="13" s="1"/>
  <c r="AR8" i="10"/>
  <c r="D54" i="13" s="1"/>
  <c r="AR25" i="10"/>
  <c r="D71" i="13" s="1"/>
  <c r="AR17" i="11"/>
  <c r="D87" i="13" s="1"/>
  <c r="AR9" i="10"/>
  <c r="D55" i="13" s="1"/>
  <c r="AR20" i="10"/>
  <c r="D66" i="13" s="1"/>
  <c r="AR11" i="10"/>
  <c r="D57" i="13" s="1"/>
  <c r="AR21" i="11"/>
  <c r="D91" i="13" s="1"/>
  <c r="AR13" i="10"/>
  <c r="D59" i="13" s="1"/>
  <c r="AR13" i="11"/>
  <c r="D83" i="13" s="1"/>
  <c r="AR20" i="11"/>
  <c r="AR11" i="11"/>
  <c r="D81" i="13" s="1"/>
  <c r="AR19" i="11"/>
  <c r="D89" i="13" s="1"/>
  <c r="AR7" i="11"/>
  <c r="D77" i="13" s="1"/>
  <c r="AR24" i="11"/>
  <c r="D94" i="13" s="1"/>
  <c r="AR6" i="10"/>
  <c r="D52" i="13" s="1"/>
  <c r="AR12" i="10"/>
  <c r="D58" i="13" s="1"/>
  <c r="AR14" i="10"/>
  <c r="D60" i="13" s="1"/>
  <c r="AR22" i="10"/>
  <c r="D68" i="13" s="1"/>
  <c r="AR21" i="10"/>
  <c r="D67" i="13" s="1"/>
  <c r="C98" i="2"/>
  <c r="AR7" i="10"/>
  <c r="D53" i="13" s="1"/>
  <c r="AR17" i="10"/>
  <c r="D63" i="13" s="1"/>
  <c r="AR24" i="10"/>
  <c r="D70" i="13" s="1"/>
  <c r="AR23" i="10"/>
  <c r="D69" i="13" s="1"/>
  <c r="AR15" i="10"/>
  <c r="D61" i="13" s="1"/>
  <c r="AR18" i="10"/>
  <c r="D64" i="13" s="1"/>
  <c r="AR10" i="10"/>
  <c r="D56" i="13" s="1"/>
  <c r="C94" i="2"/>
  <c r="D67" i="17" s="1"/>
  <c r="D69" i="17" s="1"/>
  <c r="I76" i="2"/>
  <c r="I83" i="2" s="1"/>
  <c r="AU6" i="9"/>
  <c r="C32" i="2" s="1"/>
  <c r="C46" i="2" s="1"/>
  <c r="AR23" i="11"/>
  <c r="D93" i="13" s="1"/>
  <c r="AR18" i="11"/>
  <c r="D88" i="13" s="1"/>
  <c r="AR15" i="11"/>
  <c r="D85" i="13" s="1"/>
  <c r="AR9" i="11"/>
  <c r="D79" i="13" s="1"/>
  <c r="AR10" i="11"/>
  <c r="D80" i="13" s="1"/>
  <c r="AR12" i="11"/>
  <c r="D82" i="13" s="1"/>
  <c r="AR14" i="11"/>
  <c r="D84" i="13" s="1"/>
  <c r="AR22" i="11"/>
  <c r="D92" i="13" s="1"/>
  <c r="AR16" i="11"/>
  <c r="D86" i="13" s="1"/>
  <c r="AR6" i="11"/>
  <c r="D76" i="13" s="1"/>
  <c r="AR25" i="11"/>
  <c r="D95" i="13" s="1"/>
  <c r="I64" i="2"/>
  <c r="J59" i="17" s="1"/>
  <c r="J61" i="17" s="1"/>
  <c r="F76" i="2"/>
  <c r="F83" i="2" s="1"/>
  <c r="AT15" i="11"/>
  <c r="F85" i="13" s="1"/>
  <c r="K76" i="13"/>
  <c r="AT8" i="9"/>
  <c r="F30" i="13" s="1"/>
  <c r="AT17" i="11"/>
  <c r="F87" i="13" s="1"/>
  <c r="AT9" i="11"/>
  <c r="F79" i="13" s="1"/>
  <c r="AT20" i="11"/>
  <c r="F90" i="13" s="1"/>
  <c r="AT23" i="11"/>
  <c r="F93" i="13" s="1"/>
  <c r="AT16" i="11"/>
  <c r="F86" i="13" s="1"/>
  <c r="AT19" i="11"/>
  <c r="F89" i="13" s="1"/>
  <c r="AT21" i="11"/>
  <c r="F91" i="13" s="1"/>
  <c r="AT25" i="11"/>
  <c r="F95" i="13" s="1"/>
  <c r="AT24" i="11"/>
  <c r="F94" i="13" s="1"/>
  <c r="AT6" i="11"/>
  <c r="F76" i="13" s="1"/>
  <c r="AT22" i="11"/>
  <c r="F92" i="13" s="1"/>
  <c r="AT11" i="11"/>
  <c r="F81" i="13" s="1"/>
  <c r="AT7" i="11"/>
  <c r="F77" i="13" s="1"/>
  <c r="AT18" i="11"/>
  <c r="F88" i="13" s="1"/>
  <c r="AT12" i="11"/>
  <c r="F82" i="13" s="1"/>
  <c r="AT8" i="11"/>
  <c r="F78" i="13" s="1"/>
  <c r="AT14" i="11"/>
  <c r="F84" i="13" s="1"/>
  <c r="AT13" i="11"/>
  <c r="F83" i="13" s="1"/>
  <c r="AT7" i="9"/>
  <c r="F29" i="13" s="1"/>
  <c r="AT6" i="9"/>
  <c r="F28" i="13" s="1"/>
  <c r="AT22" i="9"/>
  <c r="F44" i="13" s="1"/>
  <c r="AT25" i="9"/>
  <c r="F47" i="13" s="1"/>
  <c r="AT19" i="9"/>
  <c r="F41" i="13" s="1"/>
  <c r="AT23" i="9"/>
  <c r="F45" i="13" s="1"/>
  <c r="AT17" i="9"/>
  <c r="F39" i="13" s="1"/>
  <c r="AT21" i="9"/>
  <c r="F43" i="13" s="1"/>
  <c r="AT16" i="9"/>
  <c r="F38" i="13" s="1"/>
  <c r="AT24" i="9"/>
  <c r="F46" i="13" s="1"/>
  <c r="AT11" i="9"/>
  <c r="F33" i="13" s="1"/>
  <c r="AT12" i="9"/>
  <c r="F34" i="13" s="1"/>
  <c r="AT13" i="9"/>
  <c r="F35" i="13" s="1"/>
  <c r="AT20" i="9"/>
  <c r="F42" i="13" s="1"/>
  <c r="AT10" i="9"/>
  <c r="F32" i="13" s="1"/>
  <c r="AT14" i="9"/>
  <c r="F36" i="13" s="1"/>
  <c r="J100" i="13"/>
  <c r="J120" i="13" s="1"/>
  <c r="AQ27" i="12"/>
  <c r="AT16" i="12" s="1"/>
  <c r="F110" i="13" s="1"/>
  <c r="AT8" i="10"/>
  <c r="F54" i="13" s="1"/>
  <c r="AT9" i="10"/>
  <c r="F55" i="13" s="1"/>
  <c r="AT24" i="10"/>
  <c r="F70" i="13" s="1"/>
  <c r="AT21" i="10"/>
  <c r="F67" i="13" s="1"/>
  <c r="AT12" i="10"/>
  <c r="F58" i="13" s="1"/>
  <c r="AT20" i="10"/>
  <c r="F66" i="13" s="1"/>
  <c r="AT22" i="10"/>
  <c r="F68" i="13" s="1"/>
  <c r="AT18" i="10"/>
  <c r="F64" i="13" s="1"/>
  <c r="AT10" i="10"/>
  <c r="F56" i="13" s="1"/>
  <c r="AT19" i="10"/>
  <c r="F65" i="13" s="1"/>
  <c r="AT25" i="10"/>
  <c r="F71" i="13" s="1"/>
  <c r="AT23" i="10"/>
  <c r="F69" i="13" s="1"/>
  <c r="AT17" i="10"/>
  <c r="F63" i="13" s="1"/>
  <c r="AT11" i="10"/>
  <c r="F57" i="13" s="1"/>
  <c r="AT13" i="10"/>
  <c r="F59" i="13" s="1"/>
  <c r="AT6" i="10"/>
  <c r="F52" i="13" s="1"/>
  <c r="AT14" i="10"/>
  <c r="F60" i="13" s="1"/>
  <c r="AT18" i="9"/>
  <c r="F40" i="13" s="1"/>
  <c r="AT15" i="10"/>
  <c r="F61" i="13" s="1"/>
  <c r="AT7" i="10"/>
  <c r="F53" i="13" s="1"/>
  <c r="AT15" i="9"/>
  <c r="F37" i="13" s="1"/>
  <c r="H109" i="13"/>
  <c r="DU26" i="12"/>
  <c r="AP25" i="12" s="1"/>
  <c r="DU18" i="12"/>
  <c r="AP17" i="12" s="1"/>
  <c r="DU16" i="12"/>
  <c r="AP15" i="12" s="1"/>
  <c r="I109" i="13" s="1"/>
  <c r="DU9" i="12"/>
  <c r="AP8" i="12" s="1"/>
  <c r="DU12" i="12"/>
  <c r="AP11" i="12" s="1"/>
  <c r="DU20" i="12"/>
  <c r="AP19" i="12" s="1"/>
  <c r="DU24" i="12"/>
  <c r="AP23" i="12" s="1"/>
  <c r="I117" i="13" s="1"/>
  <c r="K117" i="13" s="1"/>
  <c r="DU25" i="12"/>
  <c r="AP24" i="12" s="1"/>
  <c r="I118" i="13" s="1"/>
  <c r="DU10" i="12"/>
  <c r="AP9" i="12" s="1"/>
  <c r="I103" i="13" s="1"/>
  <c r="DU21" i="12"/>
  <c r="AP20" i="12" s="1"/>
  <c r="DU14" i="12"/>
  <c r="AP13" i="12" s="1"/>
  <c r="DU22" i="12"/>
  <c r="AP21" i="12" s="1"/>
  <c r="DU17" i="12"/>
  <c r="AP16" i="12" s="1"/>
  <c r="DU13" i="12"/>
  <c r="AP12" i="12" s="1"/>
  <c r="DU19" i="12"/>
  <c r="AP18" i="12" s="1"/>
  <c r="DU11" i="12"/>
  <c r="AP10" i="12" s="1"/>
  <c r="I104" i="13" s="1"/>
  <c r="K104" i="13" s="1"/>
  <c r="DU7" i="12"/>
  <c r="AP6" i="12" s="1"/>
  <c r="DU15" i="12"/>
  <c r="AP14" i="12" s="1"/>
  <c r="I108" i="13" s="1"/>
  <c r="DU8" i="12"/>
  <c r="AP7" i="12" s="1"/>
  <c r="I101" i="13" s="1"/>
  <c r="DU23" i="12"/>
  <c r="AP22" i="12" s="1"/>
  <c r="I116" i="13" s="1"/>
  <c r="H116" i="13"/>
  <c r="H103" i="13"/>
  <c r="AO27" i="12"/>
  <c r="AR21" i="12" s="1"/>
  <c r="D115" i="13" s="1"/>
  <c r="H108" i="13"/>
  <c r="H118" i="13"/>
  <c r="H101" i="13"/>
  <c r="H98" i="2"/>
  <c r="H106" i="2"/>
  <c r="H94" i="2"/>
  <c r="I67" i="17" s="1"/>
  <c r="I69" i="17" s="1"/>
  <c r="D99" i="2"/>
  <c r="D107" i="2"/>
  <c r="D114" i="2" s="1"/>
  <c r="I99" i="2"/>
  <c r="I107" i="2"/>
  <c r="I114" i="2" s="1"/>
  <c r="H96" i="13"/>
  <c r="K96" i="13" s="1"/>
  <c r="G84" i="13" s="1"/>
  <c r="G98" i="2"/>
  <c r="G106" i="2"/>
  <c r="G94" i="2"/>
  <c r="H67" i="17" s="1"/>
  <c r="H69" i="17" s="1"/>
  <c r="L107" i="2"/>
  <c r="L114" i="2" s="1"/>
  <c r="L99" i="2"/>
  <c r="F99" i="2"/>
  <c r="F107" i="2"/>
  <c r="F114" i="2" s="1"/>
  <c r="E106" i="2"/>
  <c r="E98" i="2"/>
  <c r="E94" i="2"/>
  <c r="F67" i="17" s="1"/>
  <c r="F69" i="17" s="1"/>
  <c r="G99" i="2"/>
  <c r="G107" i="2"/>
  <c r="G114" i="2" s="1"/>
  <c r="AS6" i="11"/>
  <c r="E76" i="13" s="1"/>
  <c r="AS14" i="11"/>
  <c r="E84" i="13" s="1"/>
  <c r="AS9" i="11"/>
  <c r="E79" i="13" s="1"/>
  <c r="AS13" i="11"/>
  <c r="E83" i="13" s="1"/>
  <c r="AS12" i="11"/>
  <c r="E82" i="13" s="1"/>
  <c r="AS25" i="11"/>
  <c r="E95" i="13" s="1"/>
  <c r="AS24" i="11"/>
  <c r="E94" i="13" s="1"/>
  <c r="AS16" i="11"/>
  <c r="E86" i="13" s="1"/>
  <c r="AS22" i="11"/>
  <c r="E92" i="13" s="1"/>
  <c r="AS18" i="11"/>
  <c r="E88" i="13" s="1"/>
  <c r="AS20" i="11"/>
  <c r="E90" i="13" s="1"/>
  <c r="AS19" i="11"/>
  <c r="E89" i="13" s="1"/>
  <c r="AS10" i="11"/>
  <c r="E80" i="13" s="1"/>
  <c r="AS11" i="11"/>
  <c r="E81" i="13" s="1"/>
  <c r="AS17" i="11"/>
  <c r="E87" i="13" s="1"/>
  <c r="AS7" i="11"/>
  <c r="E77" i="13" s="1"/>
  <c r="AS15" i="11"/>
  <c r="E85" i="13" s="1"/>
  <c r="AS8" i="11"/>
  <c r="E78" i="13" s="1"/>
  <c r="F98" i="2"/>
  <c r="F94" i="2"/>
  <c r="G67" i="17" s="1"/>
  <c r="G69" i="17" s="1"/>
  <c r="F106" i="2"/>
  <c r="AS23" i="11"/>
  <c r="E93" i="13" s="1"/>
  <c r="K98" i="2"/>
  <c r="K94" i="2"/>
  <c r="L67" i="17" s="1"/>
  <c r="L69" i="17" s="1"/>
  <c r="K106" i="2"/>
  <c r="J99" i="2"/>
  <c r="J107" i="2"/>
  <c r="J114" i="2" s="1"/>
  <c r="L106" i="2"/>
  <c r="L94" i="2"/>
  <c r="M67" i="17" s="1"/>
  <c r="M69" i="17" s="1"/>
  <c r="L98" i="2"/>
  <c r="K99" i="2"/>
  <c r="K107" i="2"/>
  <c r="K114" i="2" s="1"/>
  <c r="J98" i="2"/>
  <c r="J106" i="2"/>
  <c r="J94" i="2"/>
  <c r="K67" i="17" s="1"/>
  <c r="K69" i="17" s="1"/>
  <c r="H107" i="2"/>
  <c r="H114" i="2" s="1"/>
  <c r="H99" i="2"/>
  <c r="C99" i="2"/>
  <c r="C107" i="2"/>
  <c r="C114" i="2" s="1"/>
  <c r="AS21" i="11"/>
  <c r="E91" i="13" s="1"/>
  <c r="E99" i="2"/>
  <c r="E107" i="2"/>
  <c r="E114" i="2" s="1"/>
  <c r="I106" i="2"/>
  <c r="I98" i="2"/>
  <c r="I94" i="2"/>
  <c r="J67" i="17" s="1"/>
  <c r="J69" i="17" s="1"/>
  <c r="D94" i="2"/>
  <c r="E67" i="17" s="1"/>
  <c r="E69" i="17" s="1"/>
  <c r="D98" i="2"/>
  <c r="D106" i="2"/>
  <c r="L77" i="2"/>
  <c r="L84" i="2" s="1"/>
  <c r="L69" i="2"/>
  <c r="F77" i="2"/>
  <c r="F69" i="2"/>
  <c r="F70" i="2" s="1"/>
  <c r="I77" i="2"/>
  <c r="I84" i="2" s="1"/>
  <c r="I69" i="2"/>
  <c r="I70" i="2" s="1"/>
  <c r="D69" i="2"/>
  <c r="D77" i="2"/>
  <c r="D84" i="2" s="1"/>
  <c r="E76" i="2"/>
  <c r="E68" i="2"/>
  <c r="E64" i="2"/>
  <c r="F59" i="17" s="1"/>
  <c r="F61" i="17" s="1"/>
  <c r="K69" i="2"/>
  <c r="K77" i="2"/>
  <c r="K84" i="2" s="1"/>
  <c r="I72" i="13"/>
  <c r="K72" i="13" s="1"/>
  <c r="K52" i="13"/>
  <c r="K68" i="2"/>
  <c r="K76" i="2"/>
  <c r="K64" i="2"/>
  <c r="L59" i="17" s="1"/>
  <c r="L61" i="17" s="1"/>
  <c r="AS10" i="10"/>
  <c r="AS15" i="10"/>
  <c r="AS7" i="10"/>
  <c r="E53" i="13" s="1"/>
  <c r="AS11" i="10"/>
  <c r="AS21" i="10"/>
  <c r="E67" i="13" s="1"/>
  <c r="AS8" i="10"/>
  <c r="AS17" i="10"/>
  <c r="AS12" i="10"/>
  <c r="AS20" i="10"/>
  <c r="E66" i="13" s="1"/>
  <c r="AS16" i="10"/>
  <c r="AS25" i="10"/>
  <c r="AS24" i="10"/>
  <c r="AS6" i="10"/>
  <c r="AS19" i="10"/>
  <c r="AS9" i="10"/>
  <c r="E55" i="13" s="1"/>
  <c r="AS13" i="10"/>
  <c r="E59" i="13" s="1"/>
  <c r="AS23" i="10"/>
  <c r="H68" i="2"/>
  <c r="H64" i="2"/>
  <c r="I59" i="17" s="1"/>
  <c r="I61" i="17" s="1"/>
  <c r="H76" i="2"/>
  <c r="C77" i="2"/>
  <c r="C84" i="2" s="1"/>
  <c r="C69" i="2"/>
  <c r="AS22" i="10"/>
  <c r="E68" i="13" s="1"/>
  <c r="C76" i="2"/>
  <c r="C64" i="2"/>
  <c r="D59" i="17" s="1"/>
  <c r="D61" i="17" s="1"/>
  <c r="C68" i="2"/>
  <c r="J76" i="2"/>
  <c r="J64" i="2"/>
  <c r="K59" i="17" s="1"/>
  <c r="K61" i="17" s="1"/>
  <c r="J68" i="2"/>
  <c r="F64" i="2"/>
  <c r="G59" i="17" s="1"/>
  <c r="G61" i="17" s="1"/>
  <c r="G77" i="2"/>
  <c r="G84" i="2" s="1"/>
  <c r="G69" i="2"/>
  <c r="L64" i="2"/>
  <c r="M59" i="17" s="1"/>
  <c r="M61" i="17" s="1"/>
  <c r="L68" i="2"/>
  <c r="L76" i="2"/>
  <c r="E77" i="2"/>
  <c r="E84" i="2" s="1"/>
  <c r="E69" i="2"/>
  <c r="G68" i="2"/>
  <c r="G76" i="2"/>
  <c r="G64" i="2"/>
  <c r="H59" i="17" s="1"/>
  <c r="H61" i="17" s="1"/>
  <c r="H77" i="2"/>
  <c r="H84" i="2" s="1"/>
  <c r="H69" i="2"/>
  <c r="J69" i="2"/>
  <c r="J77" i="2"/>
  <c r="J84" i="2" s="1"/>
  <c r="AS14" i="10"/>
  <c r="D68" i="2"/>
  <c r="D76" i="2"/>
  <c r="D64" i="2"/>
  <c r="E59" i="17" s="1"/>
  <c r="E61" i="17" s="1"/>
  <c r="AU24" i="9"/>
  <c r="K33" i="2" s="1"/>
  <c r="H46" i="13"/>
  <c r="K46" i="13" s="1"/>
  <c r="AU8" i="9"/>
  <c r="E32" i="2" s="1"/>
  <c r="H30" i="13"/>
  <c r="K30" i="13" s="1"/>
  <c r="H37" i="13"/>
  <c r="K37" i="13" s="1"/>
  <c r="AU15" i="9"/>
  <c r="L32" i="2" s="1"/>
  <c r="AU21" i="9"/>
  <c r="H33" i="2" s="1"/>
  <c r="H43" i="13"/>
  <c r="K43" i="13" s="1"/>
  <c r="AU17" i="9"/>
  <c r="D33" i="2" s="1"/>
  <c r="H39" i="13"/>
  <c r="K39" i="13" s="1"/>
  <c r="AO27" i="9"/>
  <c r="AR21" i="9" s="1"/>
  <c r="AU19" i="9"/>
  <c r="F33" i="2" s="1"/>
  <c r="H41" i="13"/>
  <c r="K41" i="13" s="1"/>
  <c r="AU25" i="9"/>
  <c r="L33" i="2" s="1"/>
  <c r="H47" i="13"/>
  <c r="K47" i="13" s="1"/>
  <c r="AU22" i="9"/>
  <c r="I33" i="2" s="1"/>
  <c r="H44" i="13"/>
  <c r="K44" i="13" s="1"/>
  <c r="H31" i="13"/>
  <c r="K31" i="13" s="1"/>
  <c r="AU9" i="9"/>
  <c r="F32" i="2" s="1"/>
  <c r="H36" i="13"/>
  <c r="K36" i="13" s="1"/>
  <c r="AU14" i="9"/>
  <c r="K32" i="2" s="1"/>
  <c r="H38" i="13"/>
  <c r="K38" i="13" s="1"/>
  <c r="AU16" i="9"/>
  <c r="C33" i="2" s="1"/>
  <c r="AU12" i="9"/>
  <c r="I32" i="2" s="1"/>
  <c r="H34" i="13"/>
  <c r="K34" i="13" s="1"/>
  <c r="H35" i="13"/>
  <c r="K35" i="13" s="1"/>
  <c r="AU13" i="9"/>
  <c r="J32" i="2" s="1"/>
  <c r="AP27" i="9"/>
  <c r="AS14" i="9" s="1"/>
  <c r="E36" i="13" s="1"/>
  <c r="I28" i="13"/>
  <c r="I48" i="13" s="1"/>
  <c r="AU10" i="9"/>
  <c r="G32" i="2" s="1"/>
  <c r="H32" i="13"/>
  <c r="K32" i="13" s="1"/>
  <c r="AU18" i="9"/>
  <c r="E33" i="2" s="1"/>
  <c r="H40" i="13"/>
  <c r="K40" i="13" s="1"/>
  <c r="H42" i="13"/>
  <c r="K42" i="13" s="1"/>
  <c r="AU20" i="9"/>
  <c r="G33" i="2" s="1"/>
  <c r="AU7" i="9"/>
  <c r="D32" i="2" s="1"/>
  <c r="H29" i="13"/>
  <c r="K29" i="13" s="1"/>
  <c r="AU11" i="9"/>
  <c r="H32" i="2" s="1"/>
  <c r="H33" i="13"/>
  <c r="K33" i="13" s="1"/>
  <c r="AU23" i="9"/>
  <c r="J33" i="2" s="1"/>
  <c r="H45" i="13"/>
  <c r="K45" i="13" s="1"/>
  <c r="DT9" i="1"/>
  <c r="AO8" i="1" s="1"/>
  <c r="DU11" i="1"/>
  <c r="AP10" i="1" s="1"/>
  <c r="I8" i="13" s="1"/>
  <c r="DT21" i="1"/>
  <c r="AO20" i="1" s="1"/>
  <c r="H18" i="13" s="1"/>
  <c r="DU16" i="1"/>
  <c r="AP15" i="1" s="1"/>
  <c r="I13" i="13" s="1"/>
  <c r="DU9" i="1"/>
  <c r="AP8" i="1" s="1"/>
  <c r="I6" i="13" s="1"/>
  <c r="DU14" i="1"/>
  <c r="AP13" i="1" s="1"/>
  <c r="I11" i="13" s="1"/>
  <c r="DT25" i="1"/>
  <c r="AO24" i="1" s="1"/>
  <c r="DU12" i="1"/>
  <c r="AP11" i="1" s="1"/>
  <c r="I9" i="13" s="1"/>
  <c r="DT7" i="1"/>
  <c r="AO6" i="1" s="1"/>
  <c r="H4" i="13" s="1"/>
  <c r="DU17" i="1"/>
  <c r="AP16" i="1" s="1"/>
  <c r="I14" i="13" s="1"/>
  <c r="DT14" i="1"/>
  <c r="AO13" i="1" s="1"/>
  <c r="DU13" i="1"/>
  <c r="AP12" i="1" s="1"/>
  <c r="I10" i="13" s="1"/>
  <c r="DU15" i="1"/>
  <c r="AP14" i="1" s="1"/>
  <c r="I12" i="13" s="1"/>
  <c r="DT20" i="1"/>
  <c r="AO19" i="1" s="1"/>
  <c r="DT26" i="1"/>
  <c r="AO25" i="1" s="1"/>
  <c r="DU8" i="1"/>
  <c r="AP7" i="1" s="1"/>
  <c r="I5" i="13" s="1"/>
  <c r="DU19" i="1"/>
  <c r="AP18" i="1" s="1"/>
  <c r="I16" i="13" s="1"/>
  <c r="DU22" i="1"/>
  <c r="AP21" i="1" s="1"/>
  <c r="I19" i="13" s="1"/>
  <c r="DT23" i="1"/>
  <c r="AO22" i="1" s="1"/>
  <c r="DU20" i="1"/>
  <c r="AP19" i="1" s="1"/>
  <c r="I17" i="13" s="1"/>
  <c r="DT8" i="1"/>
  <c r="AO7" i="1" s="1"/>
  <c r="DU10" i="1"/>
  <c r="AP9" i="1" s="1"/>
  <c r="I7" i="13" s="1"/>
  <c r="DU21" i="1"/>
  <c r="AP20" i="1" s="1"/>
  <c r="I18" i="13" s="1"/>
  <c r="DT13" i="1"/>
  <c r="AO12" i="1" s="1"/>
  <c r="DU25" i="1"/>
  <c r="AP24" i="1" s="1"/>
  <c r="I22" i="13" s="1"/>
  <c r="DT24" i="1"/>
  <c r="AO23" i="1" s="1"/>
  <c r="DT17" i="1"/>
  <c r="AO16" i="1" s="1"/>
  <c r="DT12" i="1"/>
  <c r="AO11" i="1" s="1"/>
  <c r="DT10" i="1"/>
  <c r="AO9" i="1" s="1"/>
  <c r="DU7" i="1"/>
  <c r="AP6" i="1" s="1"/>
  <c r="DU23" i="1"/>
  <c r="AP22" i="1" s="1"/>
  <c r="I20" i="13" s="1"/>
  <c r="DT22" i="1"/>
  <c r="AO21" i="1" s="1"/>
  <c r="DT18" i="1"/>
  <c r="AO17" i="1" s="1"/>
  <c r="DT19" i="1"/>
  <c r="AO18" i="1" s="1"/>
  <c r="DU26" i="1"/>
  <c r="AP25" i="1" s="1"/>
  <c r="I23" i="13" s="1"/>
  <c r="DT16" i="1"/>
  <c r="AO15" i="1" s="1"/>
  <c r="DU24" i="1"/>
  <c r="AP23" i="1" s="1"/>
  <c r="I21" i="13" s="1"/>
  <c r="DT15" i="1"/>
  <c r="AO14" i="1" s="1"/>
  <c r="AO10" i="1"/>
  <c r="J4" i="13"/>
  <c r="J24" i="13" s="1"/>
  <c r="AQ27" i="1"/>
  <c r="AP17" i="1"/>
  <c r="I15" i="13" s="1"/>
  <c r="D78" i="13"/>
  <c r="D90" i="13"/>
  <c r="C113" i="2"/>
  <c r="C38" i="2" l="1"/>
  <c r="AR18" i="12"/>
  <c r="D112" i="13" s="1"/>
  <c r="AR19" i="12"/>
  <c r="D113" i="13" s="1"/>
  <c r="K100" i="2"/>
  <c r="D72" i="13"/>
  <c r="C100" i="2"/>
  <c r="C34" i="2"/>
  <c r="D51" i="17" s="1"/>
  <c r="D53" i="17" s="1"/>
  <c r="AR23" i="12"/>
  <c r="D117" i="13" s="1"/>
  <c r="AR14" i="12"/>
  <c r="D108" i="13" s="1"/>
  <c r="AR10" i="12"/>
  <c r="D104" i="13" s="1"/>
  <c r="AR16" i="12"/>
  <c r="D110" i="13" s="1"/>
  <c r="AR25" i="12"/>
  <c r="D119" i="13" s="1"/>
  <c r="AR9" i="12"/>
  <c r="D103" i="13" s="1"/>
  <c r="AR17" i="12"/>
  <c r="D111" i="13" s="1"/>
  <c r="AR24" i="12"/>
  <c r="D118" i="13" s="1"/>
  <c r="AR15" i="12"/>
  <c r="D109" i="13" s="1"/>
  <c r="AR8" i="12"/>
  <c r="D102" i="13" s="1"/>
  <c r="AR11" i="12"/>
  <c r="D105" i="13" s="1"/>
  <c r="AR20" i="12"/>
  <c r="D114" i="13" s="1"/>
  <c r="AR12" i="12"/>
  <c r="D106" i="13" s="1"/>
  <c r="AR6" i="12"/>
  <c r="D100" i="13" s="1"/>
  <c r="AR22" i="12"/>
  <c r="D116" i="13" s="1"/>
  <c r="AR13" i="12"/>
  <c r="D107" i="13" s="1"/>
  <c r="AU23" i="12"/>
  <c r="J123" i="2" s="1"/>
  <c r="J137" i="2" s="1"/>
  <c r="J144" i="2" s="1"/>
  <c r="AR7" i="12"/>
  <c r="D101" i="13" s="1"/>
  <c r="D100" i="2"/>
  <c r="AR7" i="9"/>
  <c r="D29" i="13" s="1"/>
  <c r="AR12" i="9"/>
  <c r="D34" i="13" s="1"/>
  <c r="AR19" i="9"/>
  <c r="D41" i="13" s="1"/>
  <c r="K28" i="13"/>
  <c r="AR22" i="9"/>
  <c r="D44" i="13" s="1"/>
  <c r="AR23" i="9"/>
  <c r="D45" i="13" s="1"/>
  <c r="AR11" i="9"/>
  <c r="D33" i="13" s="1"/>
  <c r="AR18" i="9"/>
  <c r="D40" i="13" s="1"/>
  <c r="AR10" i="9"/>
  <c r="D32" i="13" s="1"/>
  <c r="AR17" i="9"/>
  <c r="D39" i="13" s="1"/>
  <c r="AR8" i="9"/>
  <c r="D30" i="13" s="1"/>
  <c r="AR14" i="9"/>
  <c r="D36" i="13" s="1"/>
  <c r="AR6" i="9"/>
  <c r="D28" i="13" s="1"/>
  <c r="AR9" i="9"/>
  <c r="AR25" i="9"/>
  <c r="D47" i="13" s="1"/>
  <c r="AR20" i="9"/>
  <c r="D42" i="13" s="1"/>
  <c r="AR16" i="9"/>
  <c r="D38" i="13" s="1"/>
  <c r="BT24" i="11"/>
  <c r="AR24" i="9"/>
  <c r="D46" i="13" s="1"/>
  <c r="AR13" i="9"/>
  <c r="D35" i="13" s="1"/>
  <c r="BT10" i="11"/>
  <c r="BT17" i="10"/>
  <c r="BT15" i="11"/>
  <c r="BT14" i="11"/>
  <c r="AU14" i="12"/>
  <c r="K122" i="2" s="1"/>
  <c r="K136" i="2" s="1"/>
  <c r="BT6" i="11"/>
  <c r="BT13" i="11"/>
  <c r="BT22" i="11"/>
  <c r="BT21" i="11"/>
  <c r="I100" i="2"/>
  <c r="F72" i="13"/>
  <c r="AT18" i="12"/>
  <c r="F112" i="13" s="1"/>
  <c r="F48" i="13"/>
  <c r="AT8" i="12"/>
  <c r="F102" i="13" s="1"/>
  <c r="AT13" i="12"/>
  <c r="F107" i="13" s="1"/>
  <c r="AT12" i="12"/>
  <c r="F106" i="13" s="1"/>
  <c r="AT9" i="12"/>
  <c r="F103" i="13" s="1"/>
  <c r="AT6" i="12"/>
  <c r="F100" i="13" s="1"/>
  <c r="AT24" i="12"/>
  <c r="F118" i="13" s="1"/>
  <c r="AT22" i="12"/>
  <c r="F116" i="13" s="1"/>
  <c r="AT17" i="12"/>
  <c r="F111" i="13" s="1"/>
  <c r="AT19" i="12"/>
  <c r="F113" i="13" s="1"/>
  <c r="AT10" i="12"/>
  <c r="F104" i="13" s="1"/>
  <c r="AT20" i="12"/>
  <c r="F114" i="13" s="1"/>
  <c r="AT7" i="12"/>
  <c r="F101" i="13" s="1"/>
  <c r="AT25" i="12"/>
  <c r="F119" i="13" s="1"/>
  <c r="AT21" i="12"/>
  <c r="F115" i="13" s="1"/>
  <c r="AT23" i="12"/>
  <c r="F117" i="13" s="1"/>
  <c r="AT15" i="12"/>
  <c r="F109" i="13" s="1"/>
  <c r="AT14" i="12"/>
  <c r="F108" i="13" s="1"/>
  <c r="BT23" i="11"/>
  <c r="BT16" i="11"/>
  <c r="AU24" i="12"/>
  <c r="K123" i="2" s="1"/>
  <c r="K137" i="2" s="1"/>
  <c r="K144" i="2" s="1"/>
  <c r="F96" i="13"/>
  <c r="C115" i="2"/>
  <c r="K109" i="13"/>
  <c r="C108" i="2"/>
  <c r="AT11" i="12"/>
  <c r="F105" i="13" s="1"/>
  <c r="BT11" i="11"/>
  <c r="BT9" i="11"/>
  <c r="BT12" i="10"/>
  <c r="E70" i="2"/>
  <c r="AR15" i="9"/>
  <c r="D37" i="13" s="1"/>
  <c r="BT21" i="10"/>
  <c r="L95" i="2"/>
  <c r="J95" i="2"/>
  <c r="BT20" i="11"/>
  <c r="G80" i="13"/>
  <c r="BT5" i="11"/>
  <c r="G93" i="13"/>
  <c r="G95" i="13"/>
  <c r="AU9" i="12"/>
  <c r="F122" i="2" s="1"/>
  <c r="F128" i="2" s="1"/>
  <c r="BT8" i="11"/>
  <c r="BT6" i="10"/>
  <c r="D95" i="2"/>
  <c r="H120" i="13"/>
  <c r="K116" i="13"/>
  <c r="H70" i="2"/>
  <c r="L70" i="2"/>
  <c r="BT19" i="11"/>
  <c r="D70" i="2"/>
  <c r="L100" i="2"/>
  <c r="G70" i="2"/>
  <c r="I95" i="2"/>
  <c r="G79" i="13"/>
  <c r="G89" i="13"/>
  <c r="G77" i="13"/>
  <c r="BT12" i="11"/>
  <c r="E95" i="2"/>
  <c r="G85" i="13"/>
  <c r="G82" i="13"/>
  <c r="BT18" i="11"/>
  <c r="F95" i="2"/>
  <c r="G90" i="13"/>
  <c r="G94" i="13"/>
  <c r="K101" i="13"/>
  <c r="C95" i="2"/>
  <c r="G83" i="13"/>
  <c r="G91" i="13"/>
  <c r="G95" i="2"/>
  <c r="G87" i="13"/>
  <c r="G88" i="13"/>
  <c r="BT20" i="10"/>
  <c r="E65" i="2"/>
  <c r="H95" i="2"/>
  <c r="K103" i="13"/>
  <c r="K95" i="2"/>
  <c r="G81" i="13"/>
  <c r="G78" i="13"/>
  <c r="G92" i="13"/>
  <c r="BT19" i="10"/>
  <c r="G76" i="13"/>
  <c r="G86" i="13"/>
  <c r="J70" i="2"/>
  <c r="G100" i="2"/>
  <c r="I110" i="13"/>
  <c r="K110" i="13" s="1"/>
  <c r="AU16" i="12"/>
  <c r="C123" i="2" s="1"/>
  <c r="I105" i="13"/>
  <c r="K105" i="13" s="1"/>
  <c r="AU11" i="12"/>
  <c r="H122" i="2" s="1"/>
  <c r="AU8" i="12"/>
  <c r="E122" i="2" s="1"/>
  <c r="I102" i="13"/>
  <c r="K102" i="13" s="1"/>
  <c r="AU13" i="12"/>
  <c r="J122" i="2" s="1"/>
  <c r="I107" i="13"/>
  <c r="K107" i="13" s="1"/>
  <c r="I115" i="13"/>
  <c r="K115" i="13" s="1"/>
  <c r="AU21" i="12"/>
  <c r="H123" i="2" s="1"/>
  <c r="K108" i="13"/>
  <c r="I114" i="13"/>
  <c r="K114" i="13" s="1"/>
  <c r="AU20" i="12"/>
  <c r="G123" i="2" s="1"/>
  <c r="AU17" i="12"/>
  <c r="D123" i="2" s="1"/>
  <c r="I111" i="13"/>
  <c r="K111" i="13" s="1"/>
  <c r="AP27" i="12"/>
  <c r="AS8" i="12" s="1"/>
  <c r="E102" i="13" s="1"/>
  <c r="AU6" i="12"/>
  <c r="C122" i="2" s="1"/>
  <c r="I100" i="13"/>
  <c r="I119" i="13"/>
  <c r="K119" i="13" s="1"/>
  <c r="AU25" i="12"/>
  <c r="L123" i="2" s="1"/>
  <c r="K118" i="13"/>
  <c r="AU7" i="12"/>
  <c r="D122" i="2" s="1"/>
  <c r="I112" i="13"/>
  <c r="K112" i="13" s="1"/>
  <c r="AU18" i="12"/>
  <c r="E123" i="2" s="1"/>
  <c r="AU15" i="12"/>
  <c r="L122" i="2" s="1"/>
  <c r="AU22" i="12"/>
  <c r="I123" i="2" s="1"/>
  <c r="I106" i="13"/>
  <c r="K106" i="13" s="1"/>
  <c r="AU12" i="12"/>
  <c r="I122" i="2" s="1"/>
  <c r="I113" i="13"/>
  <c r="K113" i="13" s="1"/>
  <c r="AU19" i="12"/>
  <c r="F123" i="2" s="1"/>
  <c r="AU10" i="12"/>
  <c r="G122" i="2" s="1"/>
  <c r="BT17" i="11"/>
  <c r="F100" i="2"/>
  <c r="D113" i="2"/>
  <c r="D115" i="2" s="1"/>
  <c r="D108" i="2"/>
  <c r="J100" i="2"/>
  <c r="K113" i="2"/>
  <c r="K115" i="2" s="1"/>
  <c r="K108" i="2"/>
  <c r="E96" i="13"/>
  <c r="BT7" i="11"/>
  <c r="G113" i="2"/>
  <c r="G115" i="2" s="1"/>
  <c r="G108" i="2"/>
  <c r="F113" i="2"/>
  <c r="F115" i="2" s="1"/>
  <c r="F108" i="2"/>
  <c r="E100" i="2"/>
  <c r="H113" i="2"/>
  <c r="H115" i="2" s="1"/>
  <c r="H108" i="2"/>
  <c r="J108" i="2"/>
  <c r="J113" i="2"/>
  <c r="J115" i="2" s="1"/>
  <c r="I113" i="2"/>
  <c r="I115" i="2" s="1"/>
  <c r="I108" i="2"/>
  <c r="L113" i="2"/>
  <c r="L115" i="2" s="1"/>
  <c r="L108" i="2"/>
  <c r="E113" i="2"/>
  <c r="E115" i="2" s="1"/>
  <c r="E108" i="2"/>
  <c r="H100" i="2"/>
  <c r="G70" i="13"/>
  <c r="G57" i="13"/>
  <c r="G64" i="13"/>
  <c r="G56" i="13"/>
  <c r="G55" i="13"/>
  <c r="G65" i="13"/>
  <c r="G71" i="13"/>
  <c r="G66" i="13"/>
  <c r="G53" i="13"/>
  <c r="G68" i="13"/>
  <c r="G67" i="13"/>
  <c r="G60" i="13"/>
  <c r="G61" i="13"/>
  <c r="G58" i="13"/>
  <c r="G69" i="13"/>
  <c r="G62" i="13"/>
  <c r="G63" i="13"/>
  <c r="G59" i="13"/>
  <c r="G54" i="13"/>
  <c r="D65" i="2"/>
  <c r="J65" i="2"/>
  <c r="E65" i="13"/>
  <c r="BT18" i="10"/>
  <c r="E54" i="13"/>
  <c r="BT7" i="10"/>
  <c r="K70" i="2"/>
  <c r="K78" i="2"/>
  <c r="K83" i="2"/>
  <c r="K85" i="2" s="1"/>
  <c r="D78" i="2"/>
  <c r="D83" i="2"/>
  <c r="D85" i="2" s="1"/>
  <c r="L83" i="2"/>
  <c r="L85" i="2" s="1"/>
  <c r="L78" i="2"/>
  <c r="J78" i="2"/>
  <c r="J83" i="2"/>
  <c r="J85" i="2" s="1"/>
  <c r="H83" i="2"/>
  <c r="H85" i="2" s="1"/>
  <c r="H78" i="2"/>
  <c r="E52" i="13"/>
  <c r="BT5" i="10"/>
  <c r="G52" i="13"/>
  <c r="E83" i="2"/>
  <c r="E85" i="2" s="1"/>
  <c r="E78" i="2"/>
  <c r="F84" i="2"/>
  <c r="F85" i="2" s="1"/>
  <c r="F78" i="2"/>
  <c r="E63" i="13"/>
  <c r="BT16" i="10"/>
  <c r="G65" i="2"/>
  <c r="H65" i="2"/>
  <c r="G78" i="2"/>
  <c r="G83" i="2"/>
  <c r="G85" i="2" s="1"/>
  <c r="L65" i="2"/>
  <c r="C70" i="2"/>
  <c r="E71" i="13"/>
  <c r="BT24" i="10"/>
  <c r="I65" i="2"/>
  <c r="C65" i="2"/>
  <c r="BT8" i="10"/>
  <c r="E62" i="13"/>
  <c r="BT15" i="10"/>
  <c r="E61" i="13"/>
  <c r="BT14" i="10"/>
  <c r="BT23" i="10"/>
  <c r="E70" i="13"/>
  <c r="E60" i="13"/>
  <c r="BT13" i="10"/>
  <c r="C83" i="2"/>
  <c r="C85" i="2" s="1"/>
  <c r="C78" i="2"/>
  <c r="E69" i="13"/>
  <c r="BT22" i="10"/>
  <c r="E56" i="13"/>
  <c r="BT9" i="10"/>
  <c r="I78" i="2"/>
  <c r="E57" i="13"/>
  <c r="BT10" i="10"/>
  <c r="F65" i="2"/>
  <c r="BT11" i="10"/>
  <c r="E58" i="13"/>
  <c r="K65" i="2"/>
  <c r="I85" i="2"/>
  <c r="H48" i="13"/>
  <c r="K48" i="13" s="1"/>
  <c r="G38" i="13" s="1"/>
  <c r="D34" i="2"/>
  <c r="E51" i="17" s="1"/>
  <c r="E53" i="17" s="1"/>
  <c r="D46" i="2"/>
  <c r="D38" i="2"/>
  <c r="AS7" i="9"/>
  <c r="E29" i="13" s="1"/>
  <c r="AS8" i="9"/>
  <c r="E30" i="13" s="1"/>
  <c r="AS13" i="9"/>
  <c r="E35" i="13" s="1"/>
  <c r="AS20" i="9"/>
  <c r="E42" i="13" s="1"/>
  <c r="AS24" i="9"/>
  <c r="E46" i="13" s="1"/>
  <c r="AS19" i="9"/>
  <c r="E41" i="13" s="1"/>
  <c r="AS6" i="9"/>
  <c r="E28" i="13" s="1"/>
  <c r="AS17" i="9"/>
  <c r="E39" i="13" s="1"/>
  <c r="AS22" i="9"/>
  <c r="E44" i="13" s="1"/>
  <c r="AS15" i="9"/>
  <c r="E37" i="13" s="1"/>
  <c r="AS16" i="9"/>
  <c r="E38" i="13" s="1"/>
  <c r="AS21" i="9"/>
  <c r="E43" i="13" s="1"/>
  <c r="AS25" i="9"/>
  <c r="E47" i="13" s="1"/>
  <c r="AS18" i="9"/>
  <c r="E40" i="13" s="1"/>
  <c r="AS12" i="9"/>
  <c r="E34" i="13" s="1"/>
  <c r="AS11" i="9"/>
  <c r="E33" i="13" s="1"/>
  <c r="AS23" i="9"/>
  <c r="E45" i="13" s="1"/>
  <c r="C47" i="2"/>
  <c r="C54" i="2" s="1"/>
  <c r="C39" i="2"/>
  <c r="H39" i="2"/>
  <c r="H47" i="2"/>
  <c r="H54" i="2" s="1"/>
  <c r="I47" i="2"/>
  <c r="I54" i="2" s="1"/>
  <c r="I39" i="2"/>
  <c r="G39" i="2"/>
  <c r="G47" i="2"/>
  <c r="G54" i="2" s="1"/>
  <c r="AS9" i="9"/>
  <c r="E31" i="13" s="1"/>
  <c r="L39" i="2"/>
  <c r="L47" i="2"/>
  <c r="L54" i="2" s="1"/>
  <c r="L38" i="2"/>
  <c r="L34" i="2"/>
  <c r="M51" i="17" s="1"/>
  <c r="M53" i="17" s="1"/>
  <c r="L46" i="2"/>
  <c r="AS10" i="9"/>
  <c r="E32" i="13" s="1"/>
  <c r="K46" i="2"/>
  <c r="K38" i="2"/>
  <c r="K34" i="2"/>
  <c r="L51" i="17" s="1"/>
  <c r="L53" i="17" s="1"/>
  <c r="J38" i="2"/>
  <c r="J34" i="2"/>
  <c r="K51" i="17" s="1"/>
  <c r="K53" i="17" s="1"/>
  <c r="J46" i="2"/>
  <c r="F47" i="2"/>
  <c r="F54" i="2" s="1"/>
  <c r="F39" i="2"/>
  <c r="J39" i="2"/>
  <c r="J47" i="2"/>
  <c r="J54" i="2" s="1"/>
  <c r="E47" i="2"/>
  <c r="E54" i="2" s="1"/>
  <c r="E39" i="2"/>
  <c r="F46" i="2"/>
  <c r="F38" i="2"/>
  <c r="F34" i="2"/>
  <c r="G51" i="17" s="1"/>
  <c r="G53" i="17" s="1"/>
  <c r="E34" i="2"/>
  <c r="F51" i="17" s="1"/>
  <c r="F53" i="17" s="1"/>
  <c r="E46" i="2"/>
  <c r="E38" i="2"/>
  <c r="H34" i="2"/>
  <c r="I51" i="17" s="1"/>
  <c r="I53" i="17" s="1"/>
  <c r="H46" i="2"/>
  <c r="H38" i="2"/>
  <c r="G46" i="2"/>
  <c r="G38" i="2"/>
  <c r="G34" i="2"/>
  <c r="H51" i="17" s="1"/>
  <c r="H53" i="17" s="1"/>
  <c r="I38" i="2"/>
  <c r="I46" i="2"/>
  <c r="I34" i="2"/>
  <c r="J51" i="17" s="1"/>
  <c r="J53" i="17" s="1"/>
  <c r="D47" i="2"/>
  <c r="D54" i="2" s="1"/>
  <c r="D39" i="2"/>
  <c r="K39" i="2"/>
  <c r="K47" i="2"/>
  <c r="K54" i="2" s="1"/>
  <c r="K18" i="13"/>
  <c r="AU6" i="1"/>
  <c r="C5" i="2" s="1"/>
  <c r="C19" i="2" s="1"/>
  <c r="AO27" i="1"/>
  <c r="AR6" i="1" s="1"/>
  <c r="D4" i="13" s="1"/>
  <c r="G4" i="17" s="1"/>
  <c r="H12" i="13"/>
  <c r="K12" i="13" s="1"/>
  <c r="AU14" i="1"/>
  <c r="K5" i="2" s="1"/>
  <c r="H5" i="13"/>
  <c r="K5" i="13" s="1"/>
  <c r="AU7" i="1"/>
  <c r="D5" i="2" s="1"/>
  <c r="AU13" i="1"/>
  <c r="J5" i="2" s="1"/>
  <c r="H11" i="13"/>
  <c r="K11" i="13" s="1"/>
  <c r="I4" i="13"/>
  <c r="I24" i="13" s="1"/>
  <c r="AP27" i="1"/>
  <c r="H21" i="13"/>
  <c r="K21" i="13" s="1"/>
  <c r="AU23" i="1"/>
  <c r="J6" i="2" s="1"/>
  <c r="H9" i="13"/>
  <c r="K9" i="13" s="1"/>
  <c r="AU11" i="1"/>
  <c r="H5" i="2" s="1"/>
  <c r="H13" i="13"/>
  <c r="K13" i="13" s="1"/>
  <c r="AU15" i="1"/>
  <c r="L5" i="2" s="1"/>
  <c r="H10" i="13"/>
  <c r="K10" i="13" s="1"/>
  <c r="AU12" i="1"/>
  <c r="I5" i="2" s="1"/>
  <c r="AT17" i="1"/>
  <c r="F15" i="13" s="1"/>
  <c r="AT19" i="1"/>
  <c r="F17" i="13" s="1"/>
  <c r="AT16" i="1"/>
  <c r="F14" i="13" s="1"/>
  <c r="AT9" i="1"/>
  <c r="F7" i="13" s="1"/>
  <c r="I7" i="17" s="1"/>
  <c r="AT11" i="1"/>
  <c r="F9" i="13" s="1"/>
  <c r="I9" i="17" s="1"/>
  <c r="N9" i="17" s="1"/>
  <c r="AT14" i="1"/>
  <c r="F12" i="13" s="1"/>
  <c r="I12" i="17" s="1"/>
  <c r="N12" i="17" s="1"/>
  <c r="AT8" i="1"/>
  <c r="F6" i="13" s="1"/>
  <c r="I6" i="17" s="1"/>
  <c r="N6" i="17" s="1"/>
  <c r="AT18" i="1"/>
  <c r="F16" i="13" s="1"/>
  <c r="AT15" i="1"/>
  <c r="F13" i="13" s="1"/>
  <c r="I13" i="17" s="1"/>
  <c r="N13" i="17" s="1"/>
  <c r="AT20" i="1"/>
  <c r="F18" i="13" s="1"/>
  <c r="AT24" i="1"/>
  <c r="F22" i="13" s="1"/>
  <c r="AT22" i="1"/>
  <c r="F20" i="13" s="1"/>
  <c r="AT10" i="1"/>
  <c r="F8" i="13" s="1"/>
  <c r="I8" i="17" s="1"/>
  <c r="N8" i="17" s="1"/>
  <c r="AT12" i="1"/>
  <c r="F10" i="13" s="1"/>
  <c r="I10" i="17" s="1"/>
  <c r="N10" i="17" s="1"/>
  <c r="AT23" i="1"/>
  <c r="F21" i="13" s="1"/>
  <c r="AT25" i="1"/>
  <c r="F23" i="13" s="1"/>
  <c r="AT7" i="1"/>
  <c r="F5" i="13" s="1"/>
  <c r="I5" i="17" s="1"/>
  <c r="N5" i="17" s="1"/>
  <c r="AT6" i="1"/>
  <c r="F4" i="13" s="1"/>
  <c r="I4" i="17" s="1"/>
  <c r="AT21" i="1"/>
  <c r="F19" i="13" s="1"/>
  <c r="AT13" i="1"/>
  <c r="F11" i="13" s="1"/>
  <c r="I11" i="17" s="1"/>
  <c r="AU16" i="1"/>
  <c r="C6" i="2" s="1"/>
  <c r="H14" i="13"/>
  <c r="K14" i="13" s="1"/>
  <c r="H8" i="13"/>
  <c r="K8" i="13" s="1"/>
  <c r="AU10" i="1"/>
  <c r="G5" i="2" s="1"/>
  <c r="H7" i="13"/>
  <c r="K7" i="13" s="1"/>
  <c r="AU9" i="1"/>
  <c r="F5" i="2" s="1"/>
  <c r="H17" i="13"/>
  <c r="K17" i="13" s="1"/>
  <c r="AU19" i="1"/>
  <c r="F6" i="2" s="1"/>
  <c r="H15" i="13"/>
  <c r="K15" i="13" s="1"/>
  <c r="AU17" i="1"/>
  <c r="D6" i="2" s="1"/>
  <c r="AU25" i="1"/>
  <c r="L6" i="2" s="1"/>
  <c r="H23" i="13"/>
  <c r="K23" i="13" s="1"/>
  <c r="AU18" i="1"/>
  <c r="E6" i="2" s="1"/>
  <c r="H16" i="13"/>
  <c r="K16" i="13" s="1"/>
  <c r="H20" i="13"/>
  <c r="K20" i="13" s="1"/>
  <c r="AU22" i="1"/>
  <c r="I6" i="2" s="1"/>
  <c r="AU21" i="1"/>
  <c r="H6" i="2" s="1"/>
  <c r="H19" i="13"/>
  <c r="K19" i="13" s="1"/>
  <c r="AU8" i="1"/>
  <c r="E5" i="2" s="1"/>
  <c r="H6" i="13"/>
  <c r="K6" i="13" s="1"/>
  <c r="H22" i="13"/>
  <c r="K22" i="13" s="1"/>
  <c r="AU24" i="1"/>
  <c r="K6" i="2" s="1"/>
  <c r="AU20" i="1"/>
  <c r="G6" i="2" s="1"/>
  <c r="D43" i="13"/>
  <c r="C53" i="2"/>
  <c r="D96" i="13"/>
  <c r="E119" i="2" l="1"/>
  <c r="F119" i="2"/>
  <c r="I119" i="2"/>
  <c r="D119" i="2"/>
  <c r="J119" i="2"/>
  <c r="G119" i="2"/>
  <c r="H119" i="2"/>
  <c r="K119" i="2"/>
  <c r="C119" i="2"/>
  <c r="G55" i="17"/>
  <c r="G57" i="17" s="1"/>
  <c r="K55" i="17"/>
  <c r="K57" i="17" s="1"/>
  <c r="J63" i="17"/>
  <c r="J65" i="17" s="1"/>
  <c r="E63" i="17"/>
  <c r="E65" i="17" s="1"/>
  <c r="D55" i="17"/>
  <c r="D57" i="17" s="1"/>
  <c r="H55" i="17"/>
  <c r="H57" i="17" s="1"/>
  <c r="K63" i="17"/>
  <c r="K65" i="17" s="1"/>
  <c r="H63" i="17"/>
  <c r="H65" i="17" s="1"/>
  <c r="F55" i="17"/>
  <c r="F57" i="17" s="1"/>
  <c r="M55" i="17"/>
  <c r="M57" i="17" s="1"/>
  <c r="E55" i="17"/>
  <c r="E57" i="17" s="1"/>
  <c r="F63" i="17"/>
  <c r="F65" i="17" s="1"/>
  <c r="I63" i="17"/>
  <c r="I65" i="17" s="1"/>
  <c r="G63" i="17"/>
  <c r="G65" i="17" s="1"/>
  <c r="L63" i="17"/>
  <c r="L65" i="17" s="1"/>
  <c r="I55" i="17"/>
  <c r="I57" i="17" s="1"/>
  <c r="J55" i="17"/>
  <c r="J57" i="17" s="1"/>
  <c r="L55" i="17"/>
  <c r="L57" i="17" s="1"/>
  <c r="M63" i="17"/>
  <c r="M65" i="17" s="1"/>
  <c r="D63" i="17"/>
  <c r="D65" i="17" s="1"/>
  <c r="N11" i="17"/>
  <c r="I16" i="17"/>
  <c r="N7" i="17"/>
  <c r="I15" i="17"/>
  <c r="N4" i="17"/>
  <c r="I14" i="17"/>
  <c r="L4" i="17"/>
  <c r="C40" i="2"/>
  <c r="J129" i="2"/>
  <c r="BT13" i="9"/>
  <c r="D120" i="13"/>
  <c r="C48" i="2"/>
  <c r="C55" i="2"/>
  <c r="C89" i="2" s="1"/>
  <c r="BT14" i="9"/>
  <c r="BT7" i="9"/>
  <c r="BT8" i="9"/>
  <c r="BT21" i="9"/>
  <c r="BT6" i="9"/>
  <c r="BT22" i="9"/>
  <c r="D31" i="13"/>
  <c r="D48" i="13" s="1"/>
  <c r="BT11" i="9"/>
  <c r="BT5" i="9"/>
  <c r="BT10" i="9"/>
  <c r="I40" i="2"/>
  <c r="C11" i="2"/>
  <c r="G35" i="13"/>
  <c r="K128" i="2"/>
  <c r="G45" i="13"/>
  <c r="BT18" i="9"/>
  <c r="BT17" i="9"/>
  <c r="K129" i="2"/>
  <c r="K124" i="2"/>
  <c r="L75" i="17" s="1"/>
  <c r="L77" i="17" s="1"/>
  <c r="BT12" i="9"/>
  <c r="F120" i="13"/>
  <c r="G40" i="2"/>
  <c r="F116" i="2"/>
  <c r="BU6" i="11" a="1"/>
  <c r="CA6" i="11" s="1"/>
  <c r="I106" i="12" s="1"/>
  <c r="BT16" i="9"/>
  <c r="BT15" i="9"/>
  <c r="BT9" i="9"/>
  <c r="L40" i="2"/>
  <c r="F40" i="2"/>
  <c r="AS21" i="12"/>
  <c r="E115" i="13" s="1"/>
  <c r="G35" i="2"/>
  <c r="J40" i="2"/>
  <c r="F136" i="2"/>
  <c r="F143" i="2" s="1"/>
  <c r="I116" i="2"/>
  <c r="G96" i="13"/>
  <c r="L35" i="2"/>
  <c r="G42" i="13"/>
  <c r="C35" i="2"/>
  <c r="G116" i="2"/>
  <c r="E35" i="2"/>
  <c r="G33" i="13"/>
  <c r="G32" i="13"/>
  <c r="E40" i="2"/>
  <c r="G29" i="13"/>
  <c r="G28" i="13"/>
  <c r="G37" i="13"/>
  <c r="G36" i="13"/>
  <c r="G44" i="13"/>
  <c r="K40" i="2"/>
  <c r="K86" i="2"/>
  <c r="G41" i="13"/>
  <c r="J35" i="2"/>
  <c r="BT23" i="9"/>
  <c r="G40" i="13"/>
  <c r="H35" i="2"/>
  <c r="BT24" i="9"/>
  <c r="G46" i="13"/>
  <c r="G31" i="13"/>
  <c r="D35" i="2"/>
  <c r="G47" i="13"/>
  <c r="G39" i="13"/>
  <c r="C86" i="2"/>
  <c r="J116" i="2"/>
  <c r="G34" i="13"/>
  <c r="G43" i="13"/>
  <c r="G30" i="13"/>
  <c r="H101" i="2"/>
  <c r="F124" i="2"/>
  <c r="G75" i="17" s="1"/>
  <c r="G77" i="17" s="1"/>
  <c r="F137" i="2"/>
  <c r="F129" i="2"/>
  <c r="F130" i="2" s="1"/>
  <c r="E129" i="2"/>
  <c r="E137" i="2"/>
  <c r="E144" i="2" s="1"/>
  <c r="J136" i="2"/>
  <c r="J124" i="2"/>
  <c r="K75" i="17" s="1"/>
  <c r="K77" i="17" s="1"/>
  <c r="J128" i="2"/>
  <c r="I128" i="2"/>
  <c r="I136" i="2"/>
  <c r="I124" i="2"/>
  <c r="J75" i="17" s="1"/>
  <c r="J77" i="17" s="1"/>
  <c r="D128" i="2"/>
  <c r="D136" i="2"/>
  <c r="D124" i="2"/>
  <c r="E75" i="17" s="1"/>
  <c r="E77" i="17" s="1"/>
  <c r="L124" i="2"/>
  <c r="M75" i="17" s="1"/>
  <c r="M77" i="17" s="1"/>
  <c r="L137" i="2"/>
  <c r="L144" i="2" s="1"/>
  <c r="L129" i="2"/>
  <c r="G137" i="2"/>
  <c r="G144" i="2" s="1"/>
  <c r="G129" i="2"/>
  <c r="D137" i="2"/>
  <c r="D144" i="2" s="1"/>
  <c r="D129" i="2"/>
  <c r="E136" i="2"/>
  <c r="E128" i="2"/>
  <c r="E124" i="2"/>
  <c r="F75" i="17" s="1"/>
  <c r="F77" i="17" s="1"/>
  <c r="I137" i="2"/>
  <c r="I144" i="2" s="1"/>
  <c r="I129" i="2"/>
  <c r="K138" i="2"/>
  <c r="K143" i="2"/>
  <c r="K145" i="2" s="1"/>
  <c r="L71" i="17" s="1"/>
  <c r="L73" i="17" s="1"/>
  <c r="K100" i="13"/>
  <c r="I120" i="13"/>
  <c r="K120" i="13" s="1"/>
  <c r="G101" i="13" s="1"/>
  <c r="H128" i="2"/>
  <c r="H124" i="2"/>
  <c r="I75" i="17" s="1"/>
  <c r="I77" i="17" s="1"/>
  <c r="H136" i="2"/>
  <c r="C124" i="2"/>
  <c r="D75" i="17" s="1"/>
  <c r="D77" i="17" s="1"/>
  <c r="C136" i="2"/>
  <c r="C128" i="2"/>
  <c r="H137" i="2"/>
  <c r="H144" i="2" s="1"/>
  <c r="H129" i="2"/>
  <c r="AS20" i="12"/>
  <c r="E114" i="13" s="1"/>
  <c r="AS14" i="12"/>
  <c r="E108" i="13" s="1"/>
  <c r="AS10" i="12"/>
  <c r="E104" i="13" s="1"/>
  <c r="AS24" i="12"/>
  <c r="E118" i="13" s="1"/>
  <c r="AS15" i="12"/>
  <c r="E109" i="13" s="1"/>
  <c r="AS12" i="12"/>
  <c r="E106" i="13" s="1"/>
  <c r="AS11" i="12"/>
  <c r="E105" i="13" s="1"/>
  <c r="AS17" i="12"/>
  <c r="E111" i="13" s="1"/>
  <c r="AS13" i="12"/>
  <c r="E107" i="13" s="1"/>
  <c r="AS25" i="12"/>
  <c r="E119" i="13" s="1"/>
  <c r="AS18" i="12"/>
  <c r="E112" i="13" s="1"/>
  <c r="AS16" i="12"/>
  <c r="E110" i="13" s="1"/>
  <c r="AS6" i="12"/>
  <c r="E100" i="13" s="1"/>
  <c r="AS23" i="12"/>
  <c r="E117" i="13" s="1"/>
  <c r="AS9" i="12"/>
  <c r="E103" i="13" s="1"/>
  <c r="AS19" i="12"/>
  <c r="E113" i="13" s="1"/>
  <c r="AS7" i="12"/>
  <c r="E101" i="13" s="1"/>
  <c r="C137" i="2"/>
  <c r="C144" i="2" s="1"/>
  <c r="C129" i="2"/>
  <c r="G128" i="2"/>
  <c r="G124" i="2"/>
  <c r="H75" i="17" s="1"/>
  <c r="H77" i="17" s="1"/>
  <c r="G136" i="2"/>
  <c r="L136" i="2"/>
  <c r="L128" i="2"/>
  <c r="AS22" i="12"/>
  <c r="E116" i="13" s="1"/>
  <c r="E116" i="2"/>
  <c r="K101" i="2"/>
  <c r="L101" i="2"/>
  <c r="E101" i="2"/>
  <c r="G101" i="2"/>
  <c r="D101" i="2"/>
  <c r="C101" i="2"/>
  <c r="D116" i="2"/>
  <c r="J101" i="2"/>
  <c r="L116" i="2"/>
  <c r="K116" i="2"/>
  <c r="F101" i="2"/>
  <c r="C116" i="2"/>
  <c r="H116" i="2"/>
  <c r="I101" i="2"/>
  <c r="C71" i="2"/>
  <c r="F71" i="2"/>
  <c r="G71" i="2"/>
  <c r="I71" i="2"/>
  <c r="H71" i="2"/>
  <c r="H86" i="2"/>
  <c r="L71" i="2"/>
  <c r="F86" i="2"/>
  <c r="J86" i="2"/>
  <c r="K71" i="2"/>
  <c r="E86" i="2"/>
  <c r="G72" i="13"/>
  <c r="L86" i="2"/>
  <c r="J71" i="2"/>
  <c r="G86" i="2"/>
  <c r="I86" i="2"/>
  <c r="BU6" i="10" a="1"/>
  <c r="D86" i="2"/>
  <c r="E71" i="2"/>
  <c r="E72" i="13"/>
  <c r="D71" i="2"/>
  <c r="I53" i="2"/>
  <c r="I55" i="2" s="1"/>
  <c r="I89" i="2" s="1"/>
  <c r="I48" i="2"/>
  <c r="BT19" i="9"/>
  <c r="K35" i="2"/>
  <c r="E48" i="2"/>
  <c r="E53" i="2"/>
  <c r="E55" i="2" s="1"/>
  <c r="E89" i="2" s="1"/>
  <c r="K53" i="2"/>
  <c r="K55" i="2" s="1"/>
  <c r="K89" i="2" s="1"/>
  <c r="K48" i="2"/>
  <c r="I35" i="2"/>
  <c r="G48" i="2"/>
  <c r="G53" i="2"/>
  <c r="G55" i="2" s="1"/>
  <c r="G89" i="2" s="1"/>
  <c r="D40" i="2"/>
  <c r="F35" i="2"/>
  <c r="H40" i="2"/>
  <c r="L48" i="2"/>
  <c r="L53" i="2"/>
  <c r="L55" i="2" s="1"/>
  <c r="L89" i="2" s="1"/>
  <c r="E48" i="13"/>
  <c r="D53" i="2"/>
  <c r="D55" i="2" s="1"/>
  <c r="D89" i="2" s="1"/>
  <c r="D48" i="2"/>
  <c r="BT20" i="9"/>
  <c r="H53" i="2"/>
  <c r="H55" i="2" s="1"/>
  <c r="H89" i="2" s="1"/>
  <c r="H48" i="2"/>
  <c r="F48" i="2"/>
  <c r="F53" i="2"/>
  <c r="F55" i="2" s="1"/>
  <c r="F89" i="2" s="1"/>
  <c r="J48" i="2"/>
  <c r="J53" i="2"/>
  <c r="J55" i="2" s="1"/>
  <c r="J89" i="2" s="1"/>
  <c r="C7" i="2"/>
  <c r="D43" i="17" s="1"/>
  <c r="D45" i="17" s="1"/>
  <c r="AR11" i="1"/>
  <c r="D9" i="13" s="1"/>
  <c r="G9" i="17" s="1"/>
  <c r="L9" i="17" s="1"/>
  <c r="AR7" i="1"/>
  <c r="D5" i="13" s="1"/>
  <c r="G5" i="17" s="1"/>
  <c r="L5" i="17" s="1"/>
  <c r="AR20" i="1"/>
  <c r="D18" i="13" s="1"/>
  <c r="AR19" i="1"/>
  <c r="D17" i="13" s="1"/>
  <c r="AR16" i="1"/>
  <c r="D14" i="13" s="1"/>
  <c r="AR22" i="1"/>
  <c r="D20" i="13" s="1"/>
  <c r="AR9" i="1"/>
  <c r="D7" i="13" s="1"/>
  <c r="G7" i="17" s="1"/>
  <c r="AR13" i="1"/>
  <c r="D11" i="13" s="1"/>
  <c r="G11" i="17" s="1"/>
  <c r="AR17" i="1"/>
  <c r="D15" i="13" s="1"/>
  <c r="AR25" i="1"/>
  <c r="D23" i="13" s="1"/>
  <c r="AR21" i="1"/>
  <c r="D19" i="13" s="1"/>
  <c r="AR12" i="1"/>
  <c r="D10" i="13" s="1"/>
  <c r="G10" i="17" s="1"/>
  <c r="L10" i="17" s="1"/>
  <c r="AR10" i="1"/>
  <c r="D8" i="13" s="1"/>
  <c r="G8" i="17" s="1"/>
  <c r="L8" i="17" s="1"/>
  <c r="AR15" i="1"/>
  <c r="D13" i="13" s="1"/>
  <c r="G13" i="17" s="1"/>
  <c r="L13" i="17" s="1"/>
  <c r="AR8" i="1"/>
  <c r="D6" i="13" s="1"/>
  <c r="G6" i="17" s="1"/>
  <c r="L6" i="17" s="1"/>
  <c r="AR18" i="1"/>
  <c r="D16" i="13" s="1"/>
  <c r="AR23" i="1"/>
  <c r="D21" i="13" s="1"/>
  <c r="AR14" i="1"/>
  <c r="D12" i="13" s="1"/>
  <c r="G12" i="17" s="1"/>
  <c r="L12" i="17" s="1"/>
  <c r="AR24" i="1"/>
  <c r="D22" i="13" s="1"/>
  <c r="K4" i="13"/>
  <c r="H24" i="13"/>
  <c r="K24" i="13" s="1"/>
  <c r="G7" i="13" s="1"/>
  <c r="J7" i="17" s="1"/>
  <c r="O7" i="17" s="1"/>
  <c r="G19" i="2"/>
  <c r="G7" i="2"/>
  <c r="H43" i="17" s="1"/>
  <c r="H45" i="17" s="1"/>
  <c r="G11" i="2"/>
  <c r="I11" i="2"/>
  <c r="I7" i="2"/>
  <c r="J43" i="17" s="1"/>
  <c r="J45" i="17" s="1"/>
  <c r="I19" i="2"/>
  <c r="AS7" i="1"/>
  <c r="E5" i="13" s="1"/>
  <c r="H5" i="17" s="1"/>
  <c r="M5" i="17" s="1"/>
  <c r="AS11" i="1"/>
  <c r="E9" i="13" s="1"/>
  <c r="H9" i="17" s="1"/>
  <c r="M9" i="17" s="1"/>
  <c r="AS20" i="1"/>
  <c r="E18" i="13" s="1"/>
  <c r="AS6" i="1"/>
  <c r="AS23" i="1"/>
  <c r="E21" i="13" s="1"/>
  <c r="AS14" i="1"/>
  <c r="E12" i="13" s="1"/>
  <c r="H12" i="17" s="1"/>
  <c r="M12" i="17" s="1"/>
  <c r="AS9" i="1"/>
  <c r="E7" i="13" s="1"/>
  <c r="H7" i="17" s="1"/>
  <c r="AS8" i="1"/>
  <c r="E6" i="13" s="1"/>
  <c r="H6" i="17" s="1"/>
  <c r="M6" i="17" s="1"/>
  <c r="AS12" i="1"/>
  <c r="E10" i="13" s="1"/>
  <c r="H10" i="17" s="1"/>
  <c r="M10" i="17" s="1"/>
  <c r="AS25" i="1"/>
  <c r="E23" i="13" s="1"/>
  <c r="AS13" i="1"/>
  <c r="E11" i="13" s="1"/>
  <c r="H11" i="17" s="1"/>
  <c r="AS16" i="1"/>
  <c r="E14" i="13" s="1"/>
  <c r="AS24" i="1"/>
  <c r="E22" i="13" s="1"/>
  <c r="AS15" i="1"/>
  <c r="E13" i="13" s="1"/>
  <c r="H13" i="17" s="1"/>
  <c r="M13" i="17" s="1"/>
  <c r="AS10" i="1"/>
  <c r="E8" i="13" s="1"/>
  <c r="H8" i="17" s="1"/>
  <c r="M8" i="17" s="1"/>
  <c r="AS17" i="1"/>
  <c r="E15" i="13" s="1"/>
  <c r="AS22" i="1"/>
  <c r="E20" i="13" s="1"/>
  <c r="AS18" i="1"/>
  <c r="E16" i="13" s="1"/>
  <c r="AS21" i="1"/>
  <c r="E19" i="13" s="1"/>
  <c r="AS19" i="1"/>
  <c r="E17" i="13" s="1"/>
  <c r="E11" i="2"/>
  <c r="E7" i="2"/>
  <c r="F43" i="17" s="1"/>
  <c r="F45" i="17" s="1"/>
  <c r="E19" i="2"/>
  <c r="L20" i="2"/>
  <c r="L27" i="2" s="1"/>
  <c r="L12" i="2"/>
  <c r="D20" i="2"/>
  <c r="D27" i="2" s="1"/>
  <c r="D12" i="2"/>
  <c r="L7" i="2"/>
  <c r="M43" i="17" s="1"/>
  <c r="M45" i="17" s="1"/>
  <c r="L11" i="2"/>
  <c r="L19" i="2"/>
  <c r="H20" i="2"/>
  <c r="H27" i="2" s="1"/>
  <c r="H12" i="2"/>
  <c r="C20" i="2"/>
  <c r="C27" i="2" s="1"/>
  <c r="C12" i="2"/>
  <c r="J19" i="2"/>
  <c r="J7" i="2"/>
  <c r="K43" i="17" s="1"/>
  <c r="K45" i="17" s="1"/>
  <c r="J11" i="2"/>
  <c r="I20" i="2"/>
  <c r="I27" i="2" s="1"/>
  <c r="I12" i="2"/>
  <c r="F20" i="2"/>
  <c r="F27" i="2" s="1"/>
  <c r="F12" i="2"/>
  <c r="H19" i="2"/>
  <c r="H7" i="2"/>
  <c r="I43" i="17" s="1"/>
  <c r="I45" i="17" s="1"/>
  <c r="H11" i="2"/>
  <c r="D7" i="2"/>
  <c r="E43" i="17" s="1"/>
  <c r="E45" i="17" s="1"/>
  <c r="D11" i="2"/>
  <c r="D19" i="2"/>
  <c r="G12" i="2"/>
  <c r="G20" i="2"/>
  <c r="G27" i="2" s="1"/>
  <c r="K12" i="2"/>
  <c r="K20" i="2"/>
  <c r="K27" i="2" s="1"/>
  <c r="F11" i="2"/>
  <c r="F7" i="2"/>
  <c r="G43" i="17" s="1"/>
  <c r="G45" i="17" s="1"/>
  <c r="F19" i="2"/>
  <c r="F24" i="13"/>
  <c r="J20" i="2"/>
  <c r="J27" i="2" s="1"/>
  <c r="J12" i="2"/>
  <c r="K19" i="2"/>
  <c r="K11" i="2"/>
  <c r="K7" i="2"/>
  <c r="L43" i="17" s="1"/>
  <c r="L45" i="17" s="1"/>
  <c r="E12" i="2"/>
  <c r="E20" i="2"/>
  <c r="E27" i="2" s="1"/>
  <c r="C26" i="2"/>
  <c r="I47" i="17" l="1"/>
  <c r="I49" i="17" s="1"/>
  <c r="H47" i="17"/>
  <c r="H49" i="17" s="1"/>
  <c r="K47" i="17"/>
  <c r="K49" i="17" s="1"/>
  <c r="E47" i="17"/>
  <c r="E49" i="17" s="1"/>
  <c r="D47" i="17"/>
  <c r="D49" i="17" s="1"/>
  <c r="J47" i="17"/>
  <c r="J49" i="17" s="1"/>
  <c r="G47" i="17"/>
  <c r="G49" i="17" s="1"/>
  <c r="M47" i="17"/>
  <c r="M49" i="17" s="1"/>
  <c r="L47" i="17"/>
  <c r="L49" i="17" s="1"/>
  <c r="F47" i="17"/>
  <c r="F49" i="17" s="1"/>
  <c r="G14" i="17"/>
  <c r="L11" i="17"/>
  <c r="G16" i="17"/>
  <c r="M11" i="17"/>
  <c r="H16" i="17"/>
  <c r="L7" i="17"/>
  <c r="G15" i="17"/>
  <c r="M7" i="17"/>
  <c r="H15" i="17"/>
  <c r="J130" i="2"/>
  <c r="CN6" i="11"/>
  <c r="L153" i="12" s="1"/>
  <c r="C13" i="2"/>
  <c r="G104" i="13"/>
  <c r="G105" i="13"/>
  <c r="G119" i="13"/>
  <c r="G103" i="13"/>
  <c r="G109" i="13"/>
  <c r="K130" i="2"/>
  <c r="G114" i="13"/>
  <c r="G102" i="13"/>
  <c r="G117" i="13"/>
  <c r="G108" i="13"/>
  <c r="G112" i="13"/>
  <c r="G107" i="13"/>
  <c r="G116" i="13"/>
  <c r="G130" i="2"/>
  <c r="G115" i="13"/>
  <c r="G110" i="13"/>
  <c r="G113" i="13"/>
  <c r="G106" i="13"/>
  <c r="G118" i="13"/>
  <c r="G111" i="13"/>
  <c r="BU6" i="9" a="1"/>
  <c r="BY6" i="9" s="1"/>
  <c r="G106" i="10" s="1"/>
  <c r="CC6" i="11"/>
  <c r="K106" i="12" s="1"/>
  <c r="CH6" i="11"/>
  <c r="F153" i="12" s="1"/>
  <c r="I56" i="2"/>
  <c r="BV6" i="11"/>
  <c r="D106" i="12" s="1"/>
  <c r="CI6" i="11"/>
  <c r="G153" i="12" s="1"/>
  <c r="BX6" i="11"/>
  <c r="F106" i="12" s="1"/>
  <c r="CJ6" i="11"/>
  <c r="H153" i="12" s="1"/>
  <c r="CM6" i="11"/>
  <c r="K153" i="12" s="1"/>
  <c r="CG6" i="11"/>
  <c r="E153" i="12" s="1"/>
  <c r="BW6" i="11"/>
  <c r="E106" i="12" s="1"/>
  <c r="BZ6" i="11"/>
  <c r="H106" i="12" s="1"/>
  <c r="CL6" i="11"/>
  <c r="J153" i="12" s="1"/>
  <c r="CD6" i="11"/>
  <c r="L106" i="12" s="1"/>
  <c r="BY6" i="11"/>
  <c r="G106" i="12" s="1"/>
  <c r="CK6" i="11"/>
  <c r="I153" i="12" s="1"/>
  <c r="BU6" i="11"/>
  <c r="C106" i="12" s="1"/>
  <c r="CF6" i="11"/>
  <c r="D153" i="12" s="1"/>
  <c r="CE6" i="11"/>
  <c r="C153" i="12" s="1"/>
  <c r="CB6" i="11"/>
  <c r="J106" i="12" s="1"/>
  <c r="G56" i="2"/>
  <c r="L56" i="2"/>
  <c r="K56" i="2"/>
  <c r="H56" i="2"/>
  <c r="C56" i="2"/>
  <c r="D56" i="2"/>
  <c r="G48" i="13"/>
  <c r="E56" i="2"/>
  <c r="F56" i="2"/>
  <c r="J56" i="2"/>
  <c r="G100" i="13"/>
  <c r="D130" i="2"/>
  <c r="H130" i="2"/>
  <c r="E130" i="2"/>
  <c r="G125" i="2"/>
  <c r="H125" i="2"/>
  <c r="E125" i="2"/>
  <c r="L125" i="2"/>
  <c r="J125" i="2"/>
  <c r="E138" i="2"/>
  <c r="E143" i="2"/>
  <c r="E145" i="2" s="1"/>
  <c r="F71" i="17" s="1"/>
  <c r="F73" i="17" s="1"/>
  <c r="D125" i="2"/>
  <c r="J138" i="2"/>
  <c r="J143" i="2"/>
  <c r="J145" i="2" s="1"/>
  <c r="K71" i="17" s="1"/>
  <c r="K73" i="17" s="1"/>
  <c r="L143" i="2"/>
  <c r="L145" i="2" s="1"/>
  <c r="M71" i="17" s="1"/>
  <c r="M73" i="17" s="1"/>
  <c r="L138" i="2"/>
  <c r="D143" i="2"/>
  <c r="D145" i="2" s="1"/>
  <c r="E71" i="17" s="1"/>
  <c r="E73" i="17" s="1"/>
  <c r="D138" i="2"/>
  <c r="G138" i="2"/>
  <c r="G143" i="2"/>
  <c r="G145" i="2" s="1"/>
  <c r="H71" i="17" s="1"/>
  <c r="H73" i="17" s="1"/>
  <c r="C130" i="2"/>
  <c r="E120" i="13"/>
  <c r="C138" i="2"/>
  <c r="C143" i="2"/>
  <c r="C145" i="2" s="1"/>
  <c r="D71" i="17" s="1"/>
  <c r="D73" i="17" s="1"/>
  <c r="I125" i="2"/>
  <c r="K125" i="2"/>
  <c r="C125" i="2"/>
  <c r="I143" i="2"/>
  <c r="I145" i="2" s="1"/>
  <c r="J71" i="17" s="1"/>
  <c r="J73" i="17" s="1"/>
  <c r="I138" i="2"/>
  <c r="F144" i="2"/>
  <c r="F145" i="2" s="1"/>
  <c r="G71" i="17" s="1"/>
  <c r="G73" i="17" s="1"/>
  <c r="F138" i="2"/>
  <c r="H143" i="2"/>
  <c r="H145" i="2" s="1"/>
  <c r="I71" i="17" s="1"/>
  <c r="I73" i="17" s="1"/>
  <c r="H138" i="2"/>
  <c r="L130" i="2"/>
  <c r="I130" i="2"/>
  <c r="F125" i="2"/>
  <c r="CH6" i="10"/>
  <c r="F153" i="11" s="1"/>
  <c r="BX6" i="10"/>
  <c r="F106" i="11" s="1"/>
  <c r="CB6" i="10"/>
  <c r="J106" i="11" s="1"/>
  <c r="BV6" i="10"/>
  <c r="D106" i="11" s="1"/>
  <c r="BW6" i="10"/>
  <c r="E106" i="11" s="1"/>
  <c r="CK6" i="10"/>
  <c r="I153" i="11" s="1"/>
  <c r="CE6" i="10"/>
  <c r="C153" i="11" s="1"/>
  <c r="CG6" i="10"/>
  <c r="E153" i="11" s="1"/>
  <c r="CM6" i="10"/>
  <c r="K153" i="11" s="1"/>
  <c r="BY6" i="10"/>
  <c r="G106" i="11" s="1"/>
  <c r="BU6" i="10"/>
  <c r="C106" i="11" s="1"/>
  <c r="BZ6" i="10"/>
  <c r="H106" i="11" s="1"/>
  <c r="CC6" i="10"/>
  <c r="K106" i="11" s="1"/>
  <c r="CA6" i="10"/>
  <c r="I106" i="11" s="1"/>
  <c r="CL6" i="10"/>
  <c r="J153" i="11" s="1"/>
  <c r="CN6" i="10"/>
  <c r="L153" i="11" s="1"/>
  <c r="CD6" i="10"/>
  <c r="L106" i="11" s="1"/>
  <c r="CJ6" i="10"/>
  <c r="H153" i="11" s="1"/>
  <c r="CF6" i="10"/>
  <c r="D153" i="11" s="1"/>
  <c r="CI6" i="10"/>
  <c r="G153" i="11" s="1"/>
  <c r="E41" i="2"/>
  <c r="D41" i="2"/>
  <c r="K41" i="2"/>
  <c r="F41" i="2"/>
  <c r="L41" i="2"/>
  <c r="C41" i="2"/>
  <c r="G41" i="2"/>
  <c r="I41" i="2"/>
  <c r="H41" i="2"/>
  <c r="J41" i="2"/>
  <c r="G13" i="13"/>
  <c r="J13" i="17" s="1"/>
  <c r="O13" i="17" s="1"/>
  <c r="G9" i="13"/>
  <c r="J9" i="17" s="1"/>
  <c r="O9" i="17" s="1"/>
  <c r="G10" i="13"/>
  <c r="J10" i="17" s="1"/>
  <c r="O10" i="17" s="1"/>
  <c r="G22" i="13"/>
  <c r="AW25" i="1"/>
  <c r="G11" i="13"/>
  <c r="J11" i="17" s="1"/>
  <c r="O11" i="17" s="1"/>
  <c r="G18" i="13"/>
  <c r="G15" i="13"/>
  <c r="AW17" i="1"/>
  <c r="AW12" i="1"/>
  <c r="AW7" i="1"/>
  <c r="AW22" i="1"/>
  <c r="C28" i="2"/>
  <c r="D39" i="17" s="1"/>
  <c r="D41" i="17" s="1"/>
  <c r="C21" i="2"/>
  <c r="AW20" i="1"/>
  <c r="G21" i="13"/>
  <c r="G5" i="13"/>
  <c r="J5" i="17" s="1"/>
  <c r="O5" i="17" s="1"/>
  <c r="AW13" i="1"/>
  <c r="G14" i="13"/>
  <c r="G19" i="13"/>
  <c r="AW18" i="1"/>
  <c r="G17" i="13"/>
  <c r="G23" i="13"/>
  <c r="G12" i="13"/>
  <c r="J12" i="17" s="1"/>
  <c r="O12" i="17" s="1"/>
  <c r="G8" i="13"/>
  <c r="J8" i="17" s="1"/>
  <c r="O8" i="17" s="1"/>
  <c r="G16" i="13"/>
  <c r="G4" i="13"/>
  <c r="J4" i="17" s="1"/>
  <c r="O4" i="17" s="1"/>
  <c r="AW11" i="1"/>
  <c r="G20" i="13"/>
  <c r="G6" i="13"/>
  <c r="J6" i="17" s="1"/>
  <c r="O6" i="17" s="1"/>
  <c r="AW21" i="1"/>
  <c r="D13" i="2"/>
  <c r="AW24" i="1"/>
  <c r="AW15" i="1"/>
  <c r="AW14" i="1"/>
  <c r="AW23" i="1"/>
  <c r="J8" i="2"/>
  <c r="L8" i="2"/>
  <c r="E8" i="2"/>
  <c r="AW16" i="1"/>
  <c r="G8" i="2"/>
  <c r="AW19" i="1"/>
  <c r="AW10" i="1"/>
  <c r="K13" i="2"/>
  <c r="I8" i="2"/>
  <c r="H8" i="2"/>
  <c r="F8" i="2"/>
  <c r="C8" i="2"/>
  <c r="J13" i="2"/>
  <c r="AW9" i="1"/>
  <c r="D8" i="2"/>
  <c r="K8" i="2"/>
  <c r="AW8" i="1"/>
  <c r="H21" i="2"/>
  <c r="H26" i="2"/>
  <c r="H28" i="2" s="1"/>
  <c r="I39" i="17" s="1"/>
  <c r="I41" i="17" s="1"/>
  <c r="F26" i="2"/>
  <c r="F28" i="2" s="1"/>
  <c r="G39" i="17" s="1"/>
  <c r="G41" i="17" s="1"/>
  <c r="F21" i="2"/>
  <c r="I26" i="2"/>
  <c r="I28" i="2" s="1"/>
  <c r="J39" i="17" s="1"/>
  <c r="J41" i="17" s="1"/>
  <c r="I21" i="2"/>
  <c r="D21" i="2"/>
  <c r="D26" i="2"/>
  <c r="D28" i="2" s="1"/>
  <c r="E39" i="17" s="1"/>
  <c r="E41" i="17" s="1"/>
  <c r="E26" i="2"/>
  <c r="E28" i="2" s="1"/>
  <c r="F39" i="17" s="1"/>
  <c r="F41" i="17" s="1"/>
  <c r="E21" i="2"/>
  <c r="F13" i="2"/>
  <c r="L21" i="2"/>
  <c r="L26" i="2"/>
  <c r="L28" i="2" s="1"/>
  <c r="M39" i="17" s="1"/>
  <c r="M41" i="17" s="1"/>
  <c r="I13" i="2"/>
  <c r="L13" i="2"/>
  <c r="E13" i="2"/>
  <c r="G13" i="2"/>
  <c r="K21" i="2"/>
  <c r="K26" i="2"/>
  <c r="K28" i="2" s="1"/>
  <c r="L39" i="17" s="1"/>
  <c r="L41" i="17" s="1"/>
  <c r="H13" i="2"/>
  <c r="E4" i="13"/>
  <c r="AW6" i="1"/>
  <c r="J21" i="2"/>
  <c r="J26" i="2"/>
  <c r="J28" i="2" s="1"/>
  <c r="K39" i="17" s="1"/>
  <c r="K41" i="17" s="1"/>
  <c r="G21" i="2"/>
  <c r="G26" i="2"/>
  <c r="G28" i="2" s="1"/>
  <c r="H39" i="17" s="1"/>
  <c r="H41" i="17" s="1"/>
  <c r="D24" i="13"/>
  <c r="D59" i="2" l="1"/>
  <c r="L59" i="2"/>
  <c r="F59" i="2"/>
  <c r="J59" i="2"/>
  <c r="E59" i="2"/>
  <c r="I59" i="2"/>
  <c r="G59" i="2"/>
  <c r="K59" i="2"/>
  <c r="C59" i="2"/>
  <c r="H59" i="2"/>
  <c r="E24" i="13"/>
  <c r="H4" i="17"/>
  <c r="CB6" i="9"/>
  <c r="J106" i="10" s="1"/>
  <c r="CH6" i="9"/>
  <c r="F153" i="10" s="1"/>
  <c r="G120" i="13"/>
  <c r="BZ6" i="9"/>
  <c r="H106" i="10" s="1"/>
  <c r="CN6" i="9"/>
  <c r="L153" i="10" s="1"/>
  <c r="CK6" i="9"/>
  <c r="I153" i="10" s="1"/>
  <c r="CA6" i="9"/>
  <c r="I106" i="10" s="1"/>
  <c r="CG6" i="9"/>
  <c r="E153" i="10" s="1"/>
  <c r="CE6" i="9"/>
  <c r="C153" i="10" s="1"/>
  <c r="BX6" i="9"/>
  <c r="F106" i="10" s="1"/>
  <c r="CF6" i="9"/>
  <c r="D153" i="10" s="1"/>
  <c r="BV6" i="9"/>
  <c r="D106" i="10" s="1"/>
  <c r="BW6" i="9"/>
  <c r="E106" i="10" s="1"/>
  <c r="CD6" i="9"/>
  <c r="L106" i="10" s="1"/>
  <c r="BU6" i="9"/>
  <c r="C106" i="10" s="1"/>
  <c r="CL6" i="9"/>
  <c r="J153" i="10" s="1"/>
  <c r="CM6" i="9"/>
  <c r="K153" i="10" s="1"/>
  <c r="CI6" i="9"/>
  <c r="G153" i="10" s="1"/>
  <c r="CJ6" i="9"/>
  <c r="H153" i="10" s="1"/>
  <c r="CC6" i="9"/>
  <c r="K106" i="10" s="1"/>
  <c r="K57" i="2"/>
  <c r="K87" i="2" s="1"/>
  <c r="K117" i="2" s="1"/>
  <c r="K147" i="2" s="1"/>
  <c r="L31" i="17" s="1"/>
  <c r="F57" i="2"/>
  <c r="F87" i="2" s="1"/>
  <c r="F117" i="2" s="1"/>
  <c r="F147" i="2" s="1"/>
  <c r="G31" i="17" s="1"/>
  <c r="G57" i="2"/>
  <c r="G87" i="2" s="1"/>
  <c r="G117" i="2" s="1"/>
  <c r="H57" i="2"/>
  <c r="H87" i="2" s="1"/>
  <c r="H117" i="2" s="1"/>
  <c r="H147" i="2" s="1"/>
  <c r="I31" i="17" s="1"/>
  <c r="E57" i="2"/>
  <c r="E87" i="2" s="1"/>
  <c r="E117" i="2" s="1"/>
  <c r="E147" i="2" s="1"/>
  <c r="F31" i="17" s="1"/>
  <c r="C57" i="2"/>
  <c r="C87" i="2" s="1"/>
  <c r="D57" i="2"/>
  <c r="D87" i="2" s="1"/>
  <c r="D117" i="2" s="1"/>
  <c r="D147" i="2" s="1"/>
  <c r="E31" i="17" s="1"/>
  <c r="J57" i="2"/>
  <c r="J87" i="2" s="1"/>
  <c r="J117" i="2" s="1"/>
  <c r="L57" i="2"/>
  <c r="L87" i="2" s="1"/>
  <c r="L117" i="2" s="1"/>
  <c r="I57" i="2"/>
  <c r="I87" i="2" s="1"/>
  <c r="I117" i="2" s="1"/>
  <c r="I147" i="2" s="1"/>
  <c r="J31" i="17" s="1"/>
  <c r="I131" i="2"/>
  <c r="E146" i="2"/>
  <c r="L131" i="2"/>
  <c r="D146" i="2"/>
  <c r="H146" i="2"/>
  <c r="K146" i="2"/>
  <c r="C146" i="2"/>
  <c r="L146" i="2"/>
  <c r="J146" i="2"/>
  <c r="F146" i="2"/>
  <c r="F131" i="2"/>
  <c r="J131" i="2"/>
  <c r="C131" i="2"/>
  <c r="K131" i="2"/>
  <c r="G131" i="2"/>
  <c r="D131" i="2"/>
  <c r="H131" i="2"/>
  <c r="I146" i="2"/>
  <c r="G146" i="2"/>
  <c r="E131" i="2"/>
  <c r="G24" i="13"/>
  <c r="BW4" i="1" a="1"/>
  <c r="CB4" i="1" s="1"/>
  <c r="H106" i="9" s="1"/>
  <c r="E29" i="2"/>
  <c r="J29" i="2"/>
  <c r="F29" i="2"/>
  <c r="K29" i="2"/>
  <c r="G29" i="2"/>
  <c r="G14" i="2"/>
  <c r="I29" i="2"/>
  <c r="L29" i="2"/>
  <c r="F14" i="2"/>
  <c r="C29" i="2"/>
  <c r="E14" i="2"/>
  <c r="L14" i="2"/>
  <c r="K14" i="2"/>
  <c r="H29" i="2"/>
  <c r="I14" i="2"/>
  <c r="J14" i="2"/>
  <c r="D14" i="2"/>
  <c r="D29" i="2"/>
  <c r="H14" i="2"/>
  <c r="C14" i="2"/>
  <c r="L33" i="17" l="1"/>
  <c r="J33" i="17"/>
  <c r="G33" i="17"/>
  <c r="E33" i="17"/>
  <c r="F33" i="17"/>
  <c r="I33" i="17"/>
  <c r="M4" i="17"/>
  <c r="H14" i="17"/>
  <c r="F88" i="2"/>
  <c r="J58" i="2"/>
  <c r="K58" i="2"/>
  <c r="H58" i="2"/>
  <c r="G58" i="2"/>
  <c r="E58" i="2"/>
  <c r="D58" i="2"/>
  <c r="F58" i="2"/>
  <c r="C58" i="2"/>
  <c r="L58" i="2"/>
  <c r="I58" i="2"/>
  <c r="CN4" i="1"/>
  <c r="J153" i="9" s="1"/>
  <c r="BY4" i="1"/>
  <c r="E106" i="9" s="1"/>
  <c r="CE4" i="1"/>
  <c r="K106" i="9" s="1"/>
  <c r="CG4" i="1"/>
  <c r="C153" i="9" s="1"/>
  <c r="BX4" i="1"/>
  <c r="D106" i="9" s="1"/>
  <c r="CC4" i="1"/>
  <c r="I106" i="9" s="1"/>
  <c r="CA4" i="1"/>
  <c r="G106" i="9" s="1"/>
  <c r="CL4" i="1"/>
  <c r="H153" i="9" s="1"/>
  <c r="CI4" i="1"/>
  <c r="E153" i="9" s="1"/>
  <c r="CF4" i="1"/>
  <c r="L106" i="9" s="1"/>
  <c r="CD4" i="1"/>
  <c r="J106" i="9" s="1"/>
  <c r="CO4" i="1"/>
  <c r="K153" i="9" s="1"/>
  <c r="CK4" i="1"/>
  <c r="G153" i="9" s="1"/>
  <c r="BZ4" i="1"/>
  <c r="F106" i="9" s="1"/>
  <c r="CH4" i="1"/>
  <c r="D153" i="9" s="1"/>
  <c r="CM4" i="1"/>
  <c r="I153" i="9" s="1"/>
  <c r="CJ4" i="1"/>
  <c r="F153" i="9" s="1"/>
  <c r="BW4" i="1"/>
  <c r="C106" i="9" s="1"/>
  <c r="CP4" i="1"/>
  <c r="L153" i="9" s="1"/>
  <c r="C88" i="2"/>
  <c r="J88" i="2"/>
  <c r="G88" i="2"/>
  <c r="K88" i="2"/>
  <c r="L88" i="2"/>
  <c r="L119" i="2" s="1"/>
  <c r="D88" i="2"/>
  <c r="I88" i="2"/>
  <c r="E88" i="2"/>
  <c r="H88" i="2"/>
  <c r="C117" i="2"/>
  <c r="J118" i="2" s="1"/>
  <c r="J147" i="2"/>
  <c r="K31" i="17" s="1"/>
  <c r="G147" i="2"/>
  <c r="H31" i="17" s="1"/>
  <c r="L147" i="2"/>
  <c r="M31" i="17" s="1"/>
  <c r="H36" i="17" l="1"/>
  <c r="K36" i="17"/>
  <c r="K37" i="17"/>
  <c r="I36" i="17"/>
  <c r="I37" i="17"/>
  <c r="L37" i="17"/>
  <c r="G36" i="17"/>
  <c r="J36" i="17"/>
  <c r="M33" i="17"/>
  <c r="M37" i="17"/>
  <c r="J37" i="17"/>
  <c r="K33" i="17"/>
  <c r="H33" i="17"/>
  <c r="K118" i="2"/>
  <c r="L118" i="2"/>
  <c r="E118" i="2"/>
  <c r="D118" i="2"/>
  <c r="C147" i="2"/>
  <c r="C118" i="2"/>
  <c r="H118" i="2"/>
  <c r="F118" i="2"/>
  <c r="G118" i="2"/>
  <c r="I118" i="2"/>
  <c r="C148" i="2" l="1"/>
  <c r="D31" i="17"/>
  <c r="H148" i="2"/>
  <c r="D148" i="2"/>
  <c r="I148" i="2"/>
  <c r="K148" i="2"/>
  <c r="L148" i="2"/>
  <c r="J148" i="2"/>
  <c r="F148" i="2"/>
  <c r="E148" i="2"/>
  <c r="G148" i="2"/>
  <c r="D35" i="17" l="1"/>
  <c r="G35" i="17"/>
  <c r="E35" i="17"/>
  <c r="F35" i="17"/>
  <c r="H35" i="17"/>
  <c r="D33" i="17"/>
</calcChain>
</file>

<file path=xl/sharedStrings.xml><?xml version="1.0" encoding="utf-8"?>
<sst xmlns="http://schemas.openxmlformats.org/spreadsheetml/2006/main" count="2254" uniqueCount="164">
  <si>
    <t>Brand Score</t>
  </si>
  <si>
    <t>Abs Differ</t>
  </si>
  <si>
    <t>A</t>
  </si>
  <si>
    <t>Seg 1</t>
  </si>
  <si>
    <t>Seg 2</t>
  </si>
  <si>
    <t>Seg 3</t>
  </si>
  <si>
    <t>% Share</t>
  </si>
  <si>
    <t>Scaled</t>
  </si>
  <si>
    <t>Brand</t>
  </si>
  <si>
    <t>Unit Sales</t>
  </si>
  <si>
    <t>Firm 1</t>
  </si>
  <si>
    <t>Firm 2</t>
  </si>
  <si>
    <t>Firm 3</t>
  </si>
  <si>
    <t>Firm 4</t>
  </si>
  <si>
    <t>Firm 5</t>
  </si>
  <si>
    <t>Firm 6</t>
  </si>
  <si>
    <t>Firm 7</t>
  </si>
  <si>
    <t>Firm 8</t>
  </si>
  <si>
    <t>Firm 9</t>
  </si>
  <si>
    <t>Firm 10</t>
  </si>
  <si>
    <t>Brand A</t>
  </si>
  <si>
    <t>Design</t>
  </si>
  <si>
    <t>Price</t>
  </si>
  <si>
    <t>Retail Price</t>
  </si>
  <si>
    <t>Design Level</t>
  </si>
  <si>
    <t>PRODUCT</t>
  </si>
  <si>
    <t>PRICE</t>
  </si>
  <si>
    <t>PROMOTION</t>
  </si>
  <si>
    <t>PLACE</t>
  </si>
  <si>
    <t>Y</t>
  </si>
  <si>
    <t>N</t>
  </si>
  <si>
    <t>Brand Advertising Spend</t>
  </si>
  <si>
    <t>Range</t>
  </si>
  <si>
    <t>1-10</t>
  </si>
  <si>
    <t xml:space="preserve">Quality Level </t>
  </si>
  <si>
    <t>1-5</t>
  </si>
  <si>
    <t>0-50%</t>
  </si>
  <si>
    <t>N/A</t>
  </si>
  <si>
    <t>Y/N</t>
  </si>
  <si>
    <t>Use Discount Stores</t>
  </si>
  <si>
    <t>Use Department Stores</t>
  </si>
  <si>
    <t>Use Specialty Stores</t>
  </si>
  <si>
    <t>Use Online Stores</t>
  </si>
  <si>
    <t>Calculations</t>
  </si>
  <si>
    <t>Unit Product Cost</t>
  </si>
  <si>
    <t>Retail Price - Discount</t>
  </si>
  <si>
    <t>Use Discount Stores (20%)</t>
  </si>
  <si>
    <t>Use Department Stores (40%)</t>
  </si>
  <si>
    <t>Use Specialty Stores (30%)</t>
  </si>
  <si>
    <t>Use Online Stores (20%)</t>
  </si>
  <si>
    <t>Marketing Mix</t>
  </si>
  <si>
    <t>Discount (Sales Promotion)</t>
  </si>
  <si>
    <t>Total Channel Support Cost</t>
  </si>
  <si>
    <t>Availability</t>
  </si>
  <si>
    <t>Availabilty Lookup</t>
  </si>
  <si>
    <t>Discount</t>
  </si>
  <si>
    <t xml:space="preserve">Department </t>
  </si>
  <si>
    <t>Specialty</t>
  </si>
  <si>
    <t>Online</t>
  </si>
  <si>
    <t>Shop Index</t>
  </si>
  <si>
    <t>Multi-channel</t>
  </si>
  <si>
    <t>Avail Abj</t>
  </si>
  <si>
    <t xml:space="preserve">Quality </t>
  </si>
  <si>
    <t>Advertising</t>
  </si>
  <si>
    <t>TOTAL</t>
  </si>
  <si>
    <t>Brand Equity Index</t>
  </si>
  <si>
    <t>Brand Equity Score</t>
  </si>
  <si>
    <t>Brand Points</t>
  </si>
  <si>
    <t>Price Adjust</t>
  </si>
  <si>
    <t>Price Abj</t>
  </si>
  <si>
    <t xml:space="preserve">Price Value </t>
  </si>
  <si>
    <t>Lookup</t>
  </si>
  <si>
    <t>Price Index</t>
  </si>
  <si>
    <t>Index</t>
  </si>
  <si>
    <t>Brand Abj</t>
  </si>
  <si>
    <t>Advtg Abj</t>
  </si>
  <si>
    <t>Marketing Decision Input Page</t>
  </si>
  <si>
    <t>Unit Profit Margin</t>
  </si>
  <si>
    <t>Channel Reach Estimate</t>
  </si>
  <si>
    <t>Total Channel Coverage %</t>
  </si>
  <si>
    <t>Calculated Metrics</t>
  </si>
  <si>
    <t>BRAND A</t>
  </si>
  <si>
    <t>Enter Decisions in Blue Cells Only</t>
  </si>
  <si>
    <t>Enter Brand A, Then Scroll Down for Brand B</t>
  </si>
  <si>
    <t>BRAND B</t>
  </si>
  <si>
    <t>Brand B</t>
  </si>
  <si>
    <t>Brand A Unit Sales</t>
  </si>
  <si>
    <t>Brand B Unit Sales</t>
  </si>
  <si>
    <t>TOTAL Unit Sales</t>
  </si>
  <si>
    <t>Total</t>
  </si>
  <si>
    <t>Sales</t>
  </si>
  <si>
    <t>Brand A End Retail Price</t>
  </si>
  <si>
    <t>Brand B End Retail Price</t>
  </si>
  <si>
    <t xml:space="preserve">Unit Market Share </t>
  </si>
  <si>
    <t xml:space="preserve">Revenue Market Share </t>
  </si>
  <si>
    <t>Brand A Unit Cost</t>
  </si>
  <si>
    <t>Brand B Unit Cost</t>
  </si>
  <si>
    <t>Brand A Unit Margin</t>
  </si>
  <si>
    <t>Brand B Unit Margin</t>
  </si>
  <si>
    <t>Brand A Gross Profit</t>
  </si>
  <si>
    <t>Brand B Gross Profit</t>
  </si>
  <si>
    <t>TOTAL Gross Profit</t>
  </si>
  <si>
    <t>Brand A Advertising Cost</t>
  </si>
  <si>
    <t>Brand B Advertising Cost</t>
  </si>
  <si>
    <t>Brand A Channel Costs</t>
  </si>
  <si>
    <t>Brand B Channel Costs</t>
  </si>
  <si>
    <t>Brand A NET Profit</t>
  </si>
  <si>
    <t>Brand B NET Profit</t>
  </si>
  <si>
    <t>TOTAL NET Profit</t>
  </si>
  <si>
    <t>Brand A Revenue</t>
  </si>
  <si>
    <t>Brand B  Revenue</t>
  </si>
  <si>
    <t>TOTAL  Revenue</t>
  </si>
  <si>
    <t>ROUND 1</t>
  </si>
  <si>
    <t>Total NET Profit Rank</t>
  </si>
  <si>
    <t>Marketing Results Page</t>
  </si>
  <si>
    <t>Scroll Down for Later Rounds</t>
  </si>
  <si>
    <t>Results Calculate Automatically</t>
  </si>
  <si>
    <t>ROUND 2</t>
  </si>
  <si>
    <t>ROUND 3</t>
  </si>
  <si>
    <t>ROUND 4</t>
  </si>
  <si>
    <t>ROUND 5</t>
  </si>
  <si>
    <t>Net Profit ALL Rounds</t>
  </si>
  <si>
    <t>Profit Rank ALL Rounds</t>
  </si>
  <si>
    <t>Round 1</t>
  </si>
  <si>
    <t>Round 2</t>
  </si>
  <si>
    <t>Round 3</t>
  </si>
  <si>
    <t>Round 4</t>
  </si>
  <si>
    <t>FINAL Round</t>
  </si>
  <si>
    <t>Budget Segment</t>
  </si>
  <si>
    <t>Value Segment</t>
  </si>
  <si>
    <t>Premium Segment</t>
  </si>
  <si>
    <t>Firm</t>
  </si>
  <si>
    <t>B</t>
  </si>
  <si>
    <t>Market Shares by Segment</t>
  </si>
  <si>
    <t>Unit Sales by Segment</t>
  </si>
  <si>
    <t>Round 5</t>
  </si>
  <si>
    <t>Price - Cost</t>
  </si>
  <si>
    <t>Market Share</t>
  </si>
  <si>
    <t>0 to 20,000,000</t>
  </si>
  <si>
    <t>Discount Price</t>
  </si>
  <si>
    <t>(Qual X 250) + (Des X 150)</t>
  </si>
  <si>
    <t>1,000-6,000</t>
  </si>
  <si>
    <t>TOTAL MARKET Share</t>
  </si>
  <si>
    <t>Welcome to the Marketing Mix Sim Game</t>
  </si>
  <si>
    <t>This game is designed for teaching purposes only - it is NOT a business planning tool.</t>
  </si>
  <si>
    <t xml:space="preserve">For further information, email Geoff: </t>
  </si>
  <si>
    <t>geoff@greatideasforteachingmarketing.com</t>
  </si>
  <si>
    <t>© Copyright (2022): Great Ideas for Teaching Marketing (Geoff Fripp)</t>
  </si>
  <si>
    <t>It is distributed FREE to learning institutions and training organizations</t>
  </si>
  <si>
    <t>All commerical use is forbidden</t>
  </si>
  <si>
    <t xml:space="preserve">Instructions on how to play the Sim Game are available at: </t>
  </si>
  <si>
    <t>And on YouTube at:</t>
  </si>
  <si>
    <t>Number of channels</t>
  </si>
  <si>
    <t>1-4</t>
  </si>
  <si>
    <t>2,000,000 per channel</t>
  </si>
  <si>
    <t>Link to Instructions</t>
  </si>
  <si>
    <t>Teacher's Guide</t>
  </si>
  <si>
    <t>Student Guide</t>
  </si>
  <si>
    <t>V</t>
  </si>
  <si>
    <t>P</t>
  </si>
  <si>
    <t>START</t>
  </si>
  <si>
    <t>Ideal</t>
  </si>
  <si>
    <t>Calc</t>
  </si>
  <si>
    <t>Change in NET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</si>
</sst>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0.000%"/>
    <numFmt numFmtId="166" formatCode="0.0"/>
    <numFmt numFmtId="167" formatCode="#,##0.0"/>
    <numFmt numFmtId="168" formatCode="0.000"/>
    <numFmt numFmtId="170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7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164" fontId="0" fillId="0" borderId="3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164" fontId="0" fillId="0" borderId="8" xfId="1" applyNumberFormat="1" applyFont="1" applyFill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3" fontId="0" fillId="6" borderId="5" xfId="0" applyNumberFormat="1" applyFill="1" applyBorder="1" applyAlignment="1" applyProtection="1">
      <alignment horizontal="center" vertical="center"/>
      <protection locked="0"/>
    </xf>
    <xf numFmtId="3" fontId="0" fillId="6" borderId="11" xfId="0" applyNumberFormat="1" applyFill="1" applyBorder="1" applyAlignment="1" applyProtection="1">
      <alignment horizontal="center" vertical="center"/>
      <protection locked="0"/>
    </xf>
    <xf numFmtId="3" fontId="0" fillId="6" borderId="0" xfId="0" applyNumberFormat="1" applyFill="1" applyAlignment="1" applyProtection="1">
      <alignment horizontal="center" vertical="center"/>
      <protection locked="0"/>
    </xf>
    <xf numFmtId="164" fontId="0" fillId="6" borderId="5" xfId="1" applyNumberFormat="1" applyFont="1" applyFill="1" applyBorder="1" applyAlignment="1" applyProtection="1">
      <alignment horizontal="center" vertical="center"/>
      <protection locked="0"/>
    </xf>
    <xf numFmtId="164" fontId="0" fillId="6" borderId="11" xfId="1" applyNumberFormat="1" applyFont="1" applyFill="1" applyBorder="1" applyAlignment="1" applyProtection="1">
      <alignment horizontal="center" vertical="center"/>
      <protection locked="0"/>
    </xf>
    <xf numFmtId="164" fontId="0" fillId="6" borderId="0" xfId="1" applyNumberFormat="1" applyFont="1" applyFill="1" applyBorder="1" applyAlignment="1" applyProtection="1">
      <alignment horizontal="center" vertical="center"/>
      <protection locked="0"/>
    </xf>
    <xf numFmtId="3" fontId="0" fillId="6" borderId="7" xfId="0" applyNumberFormat="1" applyFill="1" applyBorder="1" applyAlignment="1" applyProtection="1">
      <alignment horizontal="center" vertical="center"/>
      <protection locked="0"/>
    </xf>
    <xf numFmtId="3" fontId="0" fillId="6" borderId="12" xfId="0" applyNumberFormat="1" applyFill="1" applyBorder="1" applyAlignment="1" applyProtection="1">
      <alignment horizontal="center" vertical="center"/>
      <protection locked="0"/>
    </xf>
    <xf numFmtId="3" fontId="0" fillId="6" borderId="8" xfId="0" applyNumberFormat="1" applyFill="1" applyBorder="1" applyAlignment="1" applyProtection="1">
      <alignment horizontal="center" vertical="center"/>
      <protection locked="0"/>
    </xf>
    <xf numFmtId="3" fontId="0" fillId="3" borderId="2" xfId="0" applyNumberFormat="1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0" fillId="0" borderId="14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3" fontId="5" fillId="7" borderId="14" xfId="0" applyNumberFormat="1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4" borderId="0" xfId="0" applyFill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0" fontId="5" fillId="8" borderId="13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4" xfId="0" applyBorder="1"/>
    <xf numFmtId="0" fontId="5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164" fontId="10" fillId="0" borderId="10" xfId="1" applyNumberFormat="1" applyFont="1" applyBorder="1" applyAlignment="1">
      <alignment horizontal="center" vertical="center"/>
    </xf>
    <xf numFmtId="164" fontId="10" fillId="0" borderId="3" xfId="1" applyNumberFormat="1" applyFont="1" applyBorder="1" applyAlignment="1">
      <alignment horizontal="center" vertical="center"/>
    </xf>
    <xf numFmtId="164" fontId="10" fillId="0" borderId="11" xfId="1" applyNumberFormat="1" applyFont="1" applyBorder="1" applyAlignment="1">
      <alignment horizontal="center" vertical="center"/>
    </xf>
    <xf numFmtId="164" fontId="10" fillId="0" borderId="0" xfId="1" applyNumberFormat="1" applyFont="1" applyBorder="1" applyAlignment="1">
      <alignment horizontal="center" vertical="center"/>
    </xf>
    <xf numFmtId="164" fontId="10" fillId="0" borderId="12" xfId="1" applyNumberFormat="1" applyFont="1" applyBorder="1" applyAlignment="1">
      <alignment horizontal="center" vertical="center"/>
    </xf>
    <xf numFmtId="164" fontId="10" fillId="0" borderId="8" xfId="1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167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0" fillId="6" borderId="10" xfId="0" applyFill="1" applyBorder="1" applyAlignment="1" applyProtection="1">
      <alignment horizontal="center" vertical="center"/>
      <protection locked="0"/>
    </xf>
    <xf numFmtId="3" fontId="10" fillId="0" borderId="3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16" fontId="0" fillId="0" borderId="11" xfId="0" quotePrefix="1" applyNumberForma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9" fontId="0" fillId="8" borderId="0" xfId="0" applyNumberFormat="1" applyFill="1" applyAlignment="1">
      <alignment horizontal="center" vertical="center"/>
    </xf>
    <xf numFmtId="9" fontId="13" fillId="0" borderId="0" xfId="1" applyFont="1" applyAlignment="1">
      <alignment horizontal="center" vertical="center"/>
    </xf>
    <xf numFmtId="0" fontId="10" fillId="0" borderId="0" xfId="0" applyFont="1"/>
    <xf numFmtId="0" fontId="5" fillId="0" borderId="0" xfId="0" applyFont="1"/>
    <xf numFmtId="0" fontId="10" fillId="8" borderId="5" xfId="0" applyFont="1" applyFill="1" applyBorder="1"/>
    <xf numFmtId="0" fontId="10" fillId="8" borderId="0" xfId="0" applyFont="1" applyFill="1"/>
    <xf numFmtId="0" fontId="10" fillId="8" borderId="6" xfId="0" applyFont="1" applyFill="1" applyBorder="1"/>
    <xf numFmtId="0" fontId="5" fillId="10" borderId="5" xfId="0" applyFont="1" applyFill="1" applyBorder="1"/>
    <xf numFmtId="0" fontId="5" fillId="10" borderId="0" xfId="0" applyFont="1" applyFill="1"/>
    <xf numFmtId="0" fontId="5" fillId="10" borderId="6" xfId="0" applyFont="1" applyFill="1" applyBorder="1"/>
    <xf numFmtId="0" fontId="5" fillId="10" borderId="5" xfId="0" applyFont="1" applyFill="1" applyBorder="1" applyAlignment="1">
      <alignment horizontal="center"/>
    </xf>
    <xf numFmtId="0" fontId="5" fillId="10" borderId="0" xfId="0" applyFont="1" applyFill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10" fillId="10" borderId="5" xfId="0" applyFont="1" applyFill="1" applyBorder="1"/>
    <xf numFmtId="0" fontId="10" fillId="10" borderId="0" xfId="0" applyFont="1" applyFill="1"/>
    <xf numFmtId="0" fontId="10" fillId="10" borderId="6" xfId="0" applyFont="1" applyFill="1" applyBorder="1"/>
    <xf numFmtId="0" fontId="16" fillId="10" borderId="0" xfId="2" applyFont="1" applyFill="1" applyBorder="1"/>
    <xf numFmtId="0" fontId="5" fillId="10" borderId="7" xfId="0" applyFont="1" applyFill="1" applyBorder="1"/>
    <xf numFmtId="0" fontId="5" fillId="10" borderId="8" xfId="0" applyFont="1" applyFill="1" applyBorder="1"/>
    <xf numFmtId="0" fontId="5" fillId="10" borderId="9" xfId="0" applyFont="1" applyFill="1" applyBorder="1"/>
    <xf numFmtId="0" fontId="0" fillId="3" borderId="0" xfId="0" applyFill="1" applyAlignment="1">
      <alignment horizontal="center" vertical="center"/>
    </xf>
    <xf numFmtId="10" fontId="0" fillId="3" borderId="0" xfId="1" applyNumberFormat="1" applyFont="1" applyFill="1" applyAlignment="1">
      <alignment horizontal="center" vertical="center"/>
    </xf>
    <xf numFmtId="168" fontId="0" fillId="3" borderId="0" xfId="0" applyNumberFormat="1" applyFill="1" applyAlignment="1">
      <alignment horizontal="center" vertical="center"/>
    </xf>
    <xf numFmtId="164" fontId="0" fillId="3" borderId="2" xfId="1" applyNumberFormat="1" applyFont="1" applyFill="1" applyBorder="1" applyAlignment="1">
      <alignment horizontal="center" vertical="center"/>
    </xf>
    <xf numFmtId="164" fontId="0" fillId="3" borderId="5" xfId="1" applyNumberFormat="1" applyFont="1" applyFill="1" applyBorder="1" applyAlignment="1">
      <alignment horizontal="center" vertical="center"/>
    </xf>
    <xf numFmtId="164" fontId="0" fillId="3" borderId="7" xfId="1" applyNumberFormat="1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/>
    </xf>
    <xf numFmtId="0" fontId="5" fillId="10" borderId="0" xfId="0" applyFont="1" applyFill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16" fillId="8" borderId="5" xfId="2" applyFont="1" applyFill="1" applyBorder="1" applyAlignment="1">
      <alignment horizontal="center"/>
    </xf>
    <xf numFmtId="0" fontId="16" fillId="8" borderId="0" xfId="2" applyFont="1" applyFill="1" applyBorder="1" applyAlignment="1">
      <alignment horizontal="center"/>
    </xf>
    <xf numFmtId="0" fontId="16" fillId="8" borderId="6" xfId="2" applyFont="1" applyFill="1" applyBorder="1" applyAlignment="1">
      <alignment horizontal="center"/>
    </xf>
    <xf numFmtId="0" fontId="15" fillId="8" borderId="5" xfId="2" applyFont="1" applyFill="1" applyBorder="1" applyAlignment="1">
      <alignment horizontal="center"/>
    </xf>
    <xf numFmtId="0" fontId="15" fillId="8" borderId="0" xfId="2" applyFont="1" applyFill="1" applyBorder="1" applyAlignment="1">
      <alignment horizontal="center"/>
    </xf>
    <xf numFmtId="0" fontId="15" fillId="8" borderId="6" xfId="2" applyFont="1" applyFill="1" applyBorder="1" applyAlignment="1">
      <alignment horizontal="center"/>
    </xf>
    <xf numFmtId="0" fontId="15" fillId="8" borderId="7" xfId="2" applyFont="1" applyFill="1" applyBorder="1" applyAlignment="1">
      <alignment horizontal="center"/>
    </xf>
    <xf numFmtId="0" fontId="15" fillId="8" borderId="8" xfId="2" applyFont="1" applyFill="1" applyBorder="1" applyAlignment="1">
      <alignment horizontal="center"/>
    </xf>
    <xf numFmtId="0" fontId="15" fillId="8" borderId="9" xfId="2" applyFont="1" applyFill="1" applyBorder="1" applyAlignment="1">
      <alignment horizontal="center"/>
    </xf>
    <xf numFmtId="0" fontId="17" fillId="6" borderId="13" xfId="0" applyFont="1" applyFill="1" applyBorder="1" applyAlignment="1">
      <alignment horizontal="center"/>
    </xf>
    <xf numFmtId="0" fontId="17" fillId="6" borderId="14" xfId="0" applyFont="1" applyFill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3" fontId="0" fillId="0" borderId="0" xfId="0" applyNumberFormat="1"/>
    <xf numFmtId="164" fontId="0" fillId="0" borderId="0" xfId="0" applyNumberFormat="1"/>
    <xf numFmtId="9" fontId="0" fillId="3" borderId="0" xfId="1" applyFont="1" applyFill="1" applyAlignment="1">
      <alignment horizontal="center" vertical="center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0" xfId="0" applyNumberFormat="1" applyAlignment="1">
      <alignment horizontal="center"/>
    </xf>
    <xf numFmtId="170" fontId="0" fillId="0" borderId="0" xfId="3" applyNumberFormat="1" applyFont="1" applyFill="1" applyBorder="1"/>
    <xf numFmtId="0" fontId="10" fillId="0" borderId="13" xfId="0" applyFont="1" applyFill="1" applyBorder="1" applyAlignment="1">
      <alignment horizontal="left" vertical="center"/>
    </xf>
    <xf numFmtId="3" fontId="0" fillId="0" borderId="1" xfId="0" applyNumberFormat="1" applyFont="1" applyFill="1" applyBorder="1" applyAlignment="1">
      <alignment horizontal="center" vertical="center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Unit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Results!$B$7</c:f>
              <c:strCache>
                <c:ptCount val="1"/>
                <c:pt idx="0">
                  <c:v>TOTAL Unit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Results!$C$7:$L$7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3-4C87-8604-602465A80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1293519"/>
        <c:axId val="891295183"/>
      </c:barChart>
      <c:catAx>
        <c:axId val="891293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5183"/>
        <c:crosses val="autoZero"/>
        <c:auto val="1"/>
        <c:lblAlgn val="ctr"/>
        <c:lblOffset val="100"/>
        <c:noMultiLvlLbl val="0"/>
      </c:catAx>
      <c:valAx>
        <c:axId val="89129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3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Results!$B$13</c:f>
          <c:strCache>
            <c:ptCount val="1"/>
            <c:pt idx="0">
              <c:v>TOTAL  Revenue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Results!$B$13</c:f>
              <c:strCache>
                <c:ptCount val="1"/>
                <c:pt idx="0">
                  <c:v>TOTAL 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Results!$C$13:$L$13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E-4D49-9C4E-10432CB35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1293519"/>
        <c:axId val="891295183"/>
      </c:barChart>
      <c:catAx>
        <c:axId val="891293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5183"/>
        <c:crosses val="autoZero"/>
        <c:auto val="1"/>
        <c:lblAlgn val="ctr"/>
        <c:lblOffset val="100"/>
        <c:noMultiLvlLbl val="0"/>
      </c:catAx>
      <c:valAx>
        <c:axId val="89129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3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Results!$B$28</c:f>
          <c:strCache>
            <c:ptCount val="1"/>
            <c:pt idx="0">
              <c:v>TOTAL NET Profit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Results!$B$28</c:f>
              <c:strCache>
                <c:ptCount val="1"/>
                <c:pt idx="0">
                  <c:v>TOTAL NET Profit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Results!$C$28:$L$28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B-4CBB-95AA-C731B044B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1293519"/>
        <c:axId val="891295183"/>
      </c:barChart>
      <c:catAx>
        <c:axId val="891293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5183"/>
        <c:crosses val="autoZero"/>
        <c:auto val="1"/>
        <c:lblAlgn val="ctr"/>
        <c:lblOffset val="100"/>
        <c:noMultiLvlLbl val="0"/>
      </c:catAx>
      <c:valAx>
        <c:axId val="89129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3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Unit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Results!$B$7</c:f>
              <c:strCache>
                <c:ptCount val="1"/>
                <c:pt idx="0">
                  <c:v>TOTAL Unit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Results!$C$34:$L$34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1-4B08-A2F6-242AFE0D8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1293519"/>
        <c:axId val="891295183"/>
      </c:barChart>
      <c:catAx>
        <c:axId val="891293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5183"/>
        <c:crosses val="autoZero"/>
        <c:auto val="1"/>
        <c:lblAlgn val="ctr"/>
        <c:lblOffset val="100"/>
        <c:noMultiLvlLbl val="0"/>
      </c:catAx>
      <c:valAx>
        <c:axId val="89129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3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Results!$B$13</c:f>
          <c:strCache>
            <c:ptCount val="1"/>
            <c:pt idx="0">
              <c:v>TOTAL  Revenue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Results!$B$13</c:f>
              <c:strCache>
                <c:ptCount val="1"/>
                <c:pt idx="0">
                  <c:v>TOTAL 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Results!$C$40:$L$40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F-484E-9222-EC7DDAA9B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1293519"/>
        <c:axId val="891295183"/>
      </c:barChart>
      <c:catAx>
        <c:axId val="891293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5183"/>
        <c:crosses val="autoZero"/>
        <c:auto val="1"/>
        <c:lblAlgn val="ctr"/>
        <c:lblOffset val="100"/>
        <c:noMultiLvlLbl val="0"/>
      </c:catAx>
      <c:valAx>
        <c:axId val="89129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3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Results!$B$28</c:f>
          <c:strCache>
            <c:ptCount val="1"/>
            <c:pt idx="0">
              <c:v>TOTAL NET Profit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Results!$B$28</c:f>
              <c:strCache>
                <c:ptCount val="1"/>
                <c:pt idx="0">
                  <c:v>TOTAL NET Profit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Results!$C$55:$L$55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C-4F51-861A-3F72819DE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1293519"/>
        <c:axId val="891295183"/>
      </c:barChart>
      <c:catAx>
        <c:axId val="891293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5183"/>
        <c:crosses val="autoZero"/>
        <c:auto val="1"/>
        <c:lblAlgn val="ctr"/>
        <c:lblOffset val="100"/>
        <c:noMultiLvlLbl val="0"/>
      </c:catAx>
      <c:valAx>
        <c:axId val="89129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3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Results!$B$57</c:f>
          <c:strCache>
            <c:ptCount val="1"/>
            <c:pt idx="0">
              <c:v>Net Profit ALL Rounds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Results!$B$58</c:f>
              <c:strCache>
                <c:ptCount val="1"/>
                <c:pt idx="0">
                  <c:v>Profit Rank ALL Rounds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Results!$C$57:$L$57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9-4283-A590-C914FDEF9D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1293519"/>
        <c:axId val="891295183"/>
      </c:barChart>
      <c:catAx>
        <c:axId val="891293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5183"/>
        <c:crosses val="autoZero"/>
        <c:auto val="1"/>
        <c:lblAlgn val="ctr"/>
        <c:lblOffset val="100"/>
        <c:noMultiLvlLbl val="0"/>
      </c:catAx>
      <c:valAx>
        <c:axId val="89129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3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Unit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Results!$B$7</c:f>
              <c:strCache>
                <c:ptCount val="1"/>
                <c:pt idx="0">
                  <c:v>TOTAL Unit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Results!$C$64:$L$64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5-45CF-B1B2-ABD309458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1293519"/>
        <c:axId val="891295183"/>
      </c:barChart>
      <c:catAx>
        <c:axId val="891293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5183"/>
        <c:crosses val="autoZero"/>
        <c:auto val="1"/>
        <c:lblAlgn val="ctr"/>
        <c:lblOffset val="100"/>
        <c:noMultiLvlLbl val="0"/>
      </c:catAx>
      <c:valAx>
        <c:axId val="89129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3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Results!$B$13</c:f>
          <c:strCache>
            <c:ptCount val="1"/>
            <c:pt idx="0">
              <c:v>TOTAL  Revenue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Results!$B$13</c:f>
              <c:strCache>
                <c:ptCount val="1"/>
                <c:pt idx="0">
                  <c:v>TOTAL 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Results!$C$70:$L$70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6-49ED-988B-E8EB42734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1293519"/>
        <c:axId val="891295183"/>
      </c:barChart>
      <c:catAx>
        <c:axId val="891293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5183"/>
        <c:crosses val="autoZero"/>
        <c:auto val="1"/>
        <c:lblAlgn val="ctr"/>
        <c:lblOffset val="100"/>
        <c:noMultiLvlLbl val="0"/>
      </c:catAx>
      <c:valAx>
        <c:axId val="89129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3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Results!$B$28</c:f>
          <c:strCache>
            <c:ptCount val="1"/>
            <c:pt idx="0">
              <c:v>TOTAL NET Profit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Results!$B$28</c:f>
              <c:strCache>
                <c:ptCount val="1"/>
                <c:pt idx="0">
                  <c:v>TOTAL NET Profit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Results!$C$85:$L$85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6-4206-9938-358A8ACD0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1293519"/>
        <c:axId val="891295183"/>
      </c:barChart>
      <c:catAx>
        <c:axId val="891293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5183"/>
        <c:crosses val="autoZero"/>
        <c:auto val="1"/>
        <c:lblAlgn val="ctr"/>
        <c:lblOffset val="100"/>
        <c:noMultiLvlLbl val="0"/>
      </c:catAx>
      <c:valAx>
        <c:axId val="89129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3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Results!$B$57</c:f>
          <c:strCache>
            <c:ptCount val="1"/>
            <c:pt idx="0">
              <c:v>Net Profit ALL Rounds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Results!$B$58</c:f>
              <c:strCache>
                <c:ptCount val="1"/>
                <c:pt idx="0">
                  <c:v>Profit Rank ALL Rounds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Results!$C$87:$L$87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E-4F18-B0D4-ED431EA241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1293519"/>
        <c:axId val="891295183"/>
      </c:barChart>
      <c:catAx>
        <c:axId val="891293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5183"/>
        <c:crosses val="autoZero"/>
        <c:auto val="1"/>
        <c:lblAlgn val="ctr"/>
        <c:lblOffset val="100"/>
        <c:noMultiLvlLbl val="0"/>
      </c:catAx>
      <c:valAx>
        <c:axId val="89129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3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Unit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Results!$B$7</c:f>
              <c:strCache>
                <c:ptCount val="1"/>
                <c:pt idx="0">
                  <c:v>TOTAL Unit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Results!$C$94:$L$94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3-4DE9-B46B-994F4EA6F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1293519"/>
        <c:axId val="891295183"/>
      </c:barChart>
      <c:catAx>
        <c:axId val="891293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5183"/>
        <c:crosses val="autoZero"/>
        <c:auto val="1"/>
        <c:lblAlgn val="ctr"/>
        <c:lblOffset val="100"/>
        <c:noMultiLvlLbl val="0"/>
      </c:catAx>
      <c:valAx>
        <c:axId val="89129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3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Results!$B$13</c:f>
          <c:strCache>
            <c:ptCount val="1"/>
            <c:pt idx="0">
              <c:v>TOTAL  Revenue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Results!$B$13</c:f>
              <c:strCache>
                <c:ptCount val="1"/>
                <c:pt idx="0">
                  <c:v>TOTAL 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Results!$C$100:$L$100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C-45BF-958C-3C04555D4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1293519"/>
        <c:axId val="891295183"/>
      </c:barChart>
      <c:catAx>
        <c:axId val="891293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5183"/>
        <c:crosses val="autoZero"/>
        <c:auto val="1"/>
        <c:lblAlgn val="ctr"/>
        <c:lblOffset val="100"/>
        <c:noMultiLvlLbl val="0"/>
      </c:catAx>
      <c:valAx>
        <c:axId val="89129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3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Results!$B$28</c:f>
          <c:strCache>
            <c:ptCount val="1"/>
            <c:pt idx="0">
              <c:v>TOTAL NET Profit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Results!$B$28</c:f>
              <c:strCache>
                <c:ptCount val="1"/>
                <c:pt idx="0">
                  <c:v>TOTAL NET Profit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Results!$C$115:$L$115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8-4D51-9369-1913EED0B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1293519"/>
        <c:axId val="891295183"/>
      </c:barChart>
      <c:catAx>
        <c:axId val="891293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5183"/>
        <c:crosses val="autoZero"/>
        <c:auto val="1"/>
        <c:lblAlgn val="ctr"/>
        <c:lblOffset val="100"/>
        <c:noMultiLvlLbl val="0"/>
      </c:catAx>
      <c:valAx>
        <c:axId val="89129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3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Results!$B$57</c:f>
          <c:strCache>
            <c:ptCount val="1"/>
            <c:pt idx="0">
              <c:v>Net Profit ALL Rounds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Results!$B$58</c:f>
              <c:strCache>
                <c:ptCount val="1"/>
                <c:pt idx="0">
                  <c:v>Profit Rank ALL Rounds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Results!$C$117:$L$117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F-4CD5-8761-21EAB4D82A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1293519"/>
        <c:axId val="891295183"/>
      </c:barChart>
      <c:catAx>
        <c:axId val="891293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5183"/>
        <c:crosses val="autoZero"/>
        <c:auto val="1"/>
        <c:lblAlgn val="ctr"/>
        <c:lblOffset val="100"/>
        <c:noMultiLvlLbl val="0"/>
      </c:catAx>
      <c:valAx>
        <c:axId val="89129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3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Unit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Results!$B$7</c:f>
              <c:strCache>
                <c:ptCount val="1"/>
                <c:pt idx="0">
                  <c:v>TOTAL Unit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Results!$C$124:$L$124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A-4BBA-87D6-720516139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1293519"/>
        <c:axId val="891295183"/>
      </c:barChart>
      <c:catAx>
        <c:axId val="891293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5183"/>
        <c:crosses val="autoZero"/>
        <c:auto val="1"/>
        <c:lblAlgn val="ctr"/>
        <c:lblOffset val="100"/>
        <c:noMultiLvlLbl val="0"/>
      </c:catAx>
      <c:valAx>
        <c:axId val="89129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3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Results!$B$13</c:f>
          <c:strCache>
            <c:ptCount val="1"/>
            <c:pt idx="0">
              <c:v>TOTAL  Revenue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Results!$B$13</c:f>
              <c:strCache>
                <c:ptCount val="1"/>
                <c:pt idx="0">
                  <c:v>TOTAL 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Results!$C$130:$L$130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F-4B02-BE88-B308F61C3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1293519"/>
        <c:axId val="891295183"/>
      </c:barChart>
      <c:catAx>
        <c:axId val="891293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5183"/>
        <c:crosses val="autoZero"/>
        <c:auto val="1"/>
        <c:lblAlgn val="ctr"/>
        <c:lblOffset val="100"/>
        <c:noMultiLvlLbl val="0"/>
      </c:catAx>
      <c:valAx>
        <c:axId val="89129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3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Results!$B$28</c:f>
          <c:strCache>
            <c:ptCount val="1"/>
            <c:pt idx="0">
              <c:v>TOTAL NET Profit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Results!$B$28</c:f>
              <c:strCache>
                <c:ptCount val="1"/>
                <c:pt idx="0">
                  <c:v>TOTAL NET Profit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Results!$C$145:$L$145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2-45FA-8C7A-BE7039C97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1293519"/>
        <c:axId val="891295183"/>
      </c:barChart>
      <c:catAx>
        <c:axId val="891293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5183"/>
        <c:crosses val="autoZero"/>
        <c:auto val="1"/>
        <c:lblAlgn val="ctr"/>
        <c:lblOffset val="100"/>
        <c:noMultiLvlLbl val="0"/>
      </c:catAx>
      <c:valAx>
        <c:axId val="89129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3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Results!$B$57</c:f>
          <c:strCache>
            <c:ptCount val="1"/>
            <c:pt idx="0">
              <c:v>Net Profit ALL Rounds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52956874114588E-2"/>
          <c:y val="0.13601353448777906"/>
          <c:w val="0.92035792178697329"/>
          <c:h val="0.79545970615436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Results!$B$58</c:f>
              <c:strCache>
                <c:ptCount val="1"/>
                <c:pt idx="0">
                  <c:v>Profit Rank ALL Rounds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Results!$C$147:$L$147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0-4243-8583-CDF8B1A3D6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1293519"/>
        <c:axId val="891295183"/>
      </c:barChart>
      <c:catAx>
        <c:axId val="891293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5183"/>
        <c:crosses val="autoZero"/>
        <c:auto val="1"/>
        <c:lblAlgn val="ctr"/>
        <c:lblOffset val="100"/>
        <c:noMultiLvlLbl val="0"/>
      </c:catAx>
      <c:valAx>
        <c:axId val="89129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351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Results!$B$57</c:f>
          <c:strCache>
            <c:ptCount val="1"/>
            <c:pt idx="0">
              <c:v>Net Profit ALL Rounds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Results!$B$58</c:f>
              <c:strCache>
                <c:ptCount val="1"/>
                <c:pt idx="0">
                  <c:v>Profit Rank ALL Rounds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Results!$C$28:$L$28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1-409A-AD94-20390007A9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1293519"/>
        <c:axId val="891295183"/>
      </c:barChart>
      <c:catAx>
        <c:axId val="891293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5183"/>
        <c:crosses val="autoZero"/>
        <c:auto val="1"/>
        <c:lblAlgn val="ctr"/>
        <c:lblOffset val="100"/>
        <c:noMultiLvlLbl val="0"/>
      </c:catAx>
      <c:valAx>
        <c:axId val="89129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3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14</xdr:row>
      <xdr:rowOff>0</xdr:rowOff>
    </xdr:from>
    <xdr:to>
      <xdr:col>13</xdr:col>
      <xdr:colOff>9525</xdr:colOff>
      <xdr:row>17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6464807-13CF-5C1A-891D-14BDA785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2705100"/>
          <a:ext cx="24098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3</xdr:row>
      <xdr:rowOff>157162</xdr:rowOff>
    </xdr:from>
    <xdr:to>
      <xdr:col>7</xdr:col>
      <xdr:colOff>57150</xdr:colOff>
      <xdr:row>16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54095-A326-D431-0A82-A4E502030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3</xdr:row>
      <xdr:rowOff>161925</xdr:rowOff>
    </xdr:from>
    <xdr:to>
      <xdr:col>13</xdr:col>
      <xdr:colOff>228600</xdr:colOff>
      <xdr:row>16</xdr:row>
      <xdr:rowOff>90488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D4DEF8-D380-49BE-80DA-9AD271DE1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314325</xdr:colOff>
      <xdr:row>3</xdr:row>
      <xdr:rowOff>161925</xdr:rowOff>
    </xdr:from>
    <xdr:to>
      <xdr:col>19</xdr:col>
      <xdr:colOff>400050</xdr:colOff>
      <xdr:row>16</xdr:row>
      <xdr:rowOff>90488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0D9C1EA-58D9-4511-9554-B632EBA64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7</xdr:col>
      <xdr:colOff>57150</xdr:colOff>
      <xdr:row>52</xdr:row>
      <xdr:rowOff>119063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68F4A81-F013-4BBA-A514-7FAA2BC51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142875</xdr:colOff>
      <xdr:row>40</xdr:row>
      <xdr:rowOff>4763</xdr:rowOff>
    </xdr:from>
    <xdr:to>
      <xdr:col>13</xdr:col>
      <xdr:colOff>228600</xdr:colOff>
      <xdr:row>52</xdr:row>
      <xdr:rowOff>123826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3CBFE14-B455-44F7-A687-E174C09E3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314325</xdr:colOff>
      <xdr:row>40</xdr:row>
      <xdr:rowOff>4763</xdr:rowOff>
    </xdr:from>
    <xdr:to>
      <xdr:col>19</xdr:col>
      <xdr:colOff>400050</xdr:colOff>
      <xdr:row>52</xdr:row>
      <xdr:rowOff>123826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120B532-8DE4-4542-93D0-0AE7703AA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53</xdr:row>
      <xdr:rowOff>152399</xdr:rowOff>
    </xdr:from>
    <xdr:to>
      <xdr:col>19</xdr:col>
      <xdr:colOff>409575</xdr:colOff>
      <xdr:row>73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450BB61-7587-42A4-963F-FD0FFB840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7</xdr:col>
      <xdr:colOff>57150</xdr:colOff>
      <xdr:row>89</xdr:row>
      <xdr:rowOff>119063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710474A-FE3E-4503-9312-201782B98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142875</xdr:colOff>
      <xdr:row>77</xdr:row>
      <xdr:rowOff>4763</xdr:rowOff>
    </xdr:from>
    <xdr:to>
      <xdr:col>13</xdr:col>
      <xdr:colOff>228600</xdr:colOff>
      <xdr:row>89</xdr:row>
      <xdr:rowOff>123826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21969EC-AF39-4F34-87D5-350DFCCB5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314325</xdr:colOff>
      <xdr:row>77</xdr:row>
      <xdr:rowOff>4763</xdr:rowOff>
    </xdr:from>
    <xdr:to>
      <xdr:col>19</xdr:col>
      <xdr:colOff>400050</xdr:colOff>
      <xdr:row>89</xdr:row>
      <xdr:rowOff>123826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E398C9E-C5B7-4868-BEE8-12B22F552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19</xdr:col>
      <xdr:colOff>409575</xdr:colOff>
      <xdr:row>109</xdr:row>
      <xdr:rowOff>123826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61ACA7E-B3A9-4995-93B3-763BD258E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113</xdr:row>
      <xdr:rowOff>0</xdr:rowOff>
    </xdr:from>
    <xdr:to>
      <xdr:col>7</xdr:col>
      <xdr:colOff>57150</xdr:colOff>
      <xdr:row>125</xdr:row>
      <xdr:rowOff>119063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C5B09DF-84CB-44EF-B60F-8C217475C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142875</xdr:colOff>
      <xdr:row>113</xdr:row>
      <xdr:rowOff>4763</xdr:rowOff>
    </xdr:from>
    <xdr:to>
      <xdr:col>13</xdr:col>
      <xdr:colOff>228600</xdr:colOff>
      <xdr:row>125</xdr:row>
      <xdr:rowOff>123826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EE4C9921-9DE2-408D-AC70-C7EFFDAA8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314325</xdr:colOff>
      <xdr:row>113</xdr:row>
      <xdr:rowOff>4763</xdr:rowOff>
    </xdr:from>
    <xdr:to>
      <xdr:col>19</xdr:col>
      <xdr:colOff>400050</xdr:colOff>
      <xdr:row>125</xdr:row>
      <xdr:rowOff>123826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45F470B8-62E5-4BE6-A6A3-36FC5FBBD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126</xdr:row>
      <xdr:rowOff>0</xdr:rowOff>
    </xdr:from>
    <xdr:to>
      <xdr:col>19</xdr:col>
      <xdr:colOff>409575</xdr:colOff>
      <xdr:row>145</xdr:row>
      <xdr:rowOff>123826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2A0D839-2E11-49A2-A48B-AEC0AA368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148</xdr:row>
      <xdr:rowOff>0</xdr:rowOff>
    </xdr:from>
    <xdr:to>
      <xdr:col>7</xdr:col>
      <xdr:colOff>57150</xdr:colOff>
      <xdr:row>160</xdr:row>
      <xdr:rowOff>119063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8E4F334F-FAD0-45F9-82BA-BF5185152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142875</xdr:colOff>
      <xdr:row>148</xdr:row>
      <xdr:rowOff>4763</xdr:rowOff>
    </xdr:from>
    <xdr:to>
      <xdr:col>13</xdr:col>
      <xdr:colOff>228600</xdr:colOff>
      <xdr:row>160</xdr:row>
      <xdr:rowOff>123826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3C090BE0-AB8C-4E81-B20A-3D6C216B0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314325</xdr:colOff>
      <xdr:row>148</xdr:row>
      <xdr:rowOff>4763</xdr:rowOff>
    </xdr:from>
    <xdr:to>
      <xdr:col>19</xdr:col>
      <xdr:colOff>400050</xdr:colOff>
      <xdr:row>160</xdr:row>
      <xdr:rowOff>123826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2F8B4255-5DEF-441D-88A4-68088A1FC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161</xdr:row>
      <xdr:rowOff>0</xdr:rowOff>
    </xdr:from>
    <xdr:to>
      <xdr:col>19</xdr:col>
      <xdr:colOff>409575</xdr:colOff>
      <xdr:row>180</xdr:row>
      <xdr:rowOff>123826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45488E82-9A99-46D9-88F3-5EBBE0E32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19</xdr:col>
      <xdr:colOff>409575</xdr:colOff>
      <xdr:row>36</xdr:row>
      <xdr:rowOff>123826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0B89BF5-48D2-416B-9CC7-3DC7B8A2A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ZUQymkbDT_M" TargetMode="External"/><Relationship Id="rId2" Type="http://schemas.openxmlformats.org/officeDocument/2006/relationships/hyperlink" Target="https://www.greatideasforteachingmarketing.com/marketing-mix-sim-game/" TargetMode="External"/><Relationship Id="rId1" Type="http://schemas.openxmlformats.org/officeDocument/2006/relationships/hyperlink" Target="mailto:geoff@greatideasforteachingmarketing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youtube.com/watch?v=pUcsJCtyhq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9B249-C820-407C-A4D3-8DE08C6F5EF9}">
  <dimension ref="C2:O22"/>
  <sheetViews>
    <sheetView showGridLines="0" workbookViewId="0">
      <selection activeCell="D3" sqref="D3:N3"/>
    </sheetView>
  </sheetViews>
  <sheetFormatPr defaultRowHeight="15.75" x14ac:dyDescent="0.25"/>
  <cols>
    <col min="1" max="16384" width="9.140625" style="158"/>
  </cols>
  <sheetData>
    <row r="2" spans="3:15" ht="16.5" thickBot="1" x14ac:dyDescent="0.3"/>
    <row r="3" spans="3:15" ht="32.25" thickBot="1" x14ac:dyDescent="0.55000000000000004">
      <c r="D3" s="194" t="s">
        <v>143</v>
      </c>
      <c r="E3" s="195"/>
      <c r="F3" s="195"/>
      <c r="G3" s="195"/>
      <c r="H3" s="195"/>
      <c r="I3" s="195"/>
      <c r="J3" s="195"/>
      <c r="K3" s="195"/>
      <c r="L3" s="195"/>
      <c r="M3" s="195"/>
      <c r="N3" s="196"/>
    </row>
    <row r="5" spans="3:15" ht="16.5" thickBot="1" x14ac:dyDescent="0.3">
      <c r="D5" s="159"/>
      <c r="E5" s="159"/>
      <c r="M5" s="159"/>
      <c r="N5" s="159"/>
      <c r="O5" s="159"/>
    </row>
    <row r="6" spans="3:15" x14ac:dyDescent="0.25">
      <c r="F6" s="197" t="s">
        <v>150</v>
      </c>
      <c r="G6" s="198"/>
      <c r="H6" s="198"/>
      <c r="I6" s="198"/>
      <c r="J6" s="198"/>
      <c r="K6" s="198"/>
      <c r="L6" s="199"/>
    </row>
    <row r="7" spans="3:15" x14ac:dyDescent="0.25">
      <c r="F7" s="185" t="s">
        <v>155</v>
      </c>
      <c r="G7" s="186"/>
      <c r="H7" s="186"/>
      <c r="I7" s="186"/>
      <c r="J7" s="186"/>
      <c r="K7" s="186"/>
      <c r="L7" s="187"/>
    </row>
    <row r="8" spans="3:15" x14ac:dyDescent="0.25">
      <c r="F8" s="160"/>
      <c r="G8" s="161"/>
      <c r="H8" s="161"/>
      <c r="I8" s="161"/>
      <c r="J8" s="161"/>
      <c r="K8" s="161"/>
      <c r="L8" s="162"/>
    </row>
    <row r="9" spans="3:15" x14ac:dyDescent="0.25">
      <c r="F9" s="200" t="s">
        <v>151</v>
      </c>
      <c r="G9" s="201"/>
      <c r="H9" s="201"/>
      <c r="I9" s="201"/>
      <c r="J9" s="201"/>
      <c r="K9" s="201"/>
      <c r="L9" s="202"/>
    </row>
    <row r="10" spans="3:15" x14ac:dyDescent="0.25">
      <c r="F10" s="188" t="s">
        <v>156</v>
      </c>
      <c r="G10" s="189"/>
      <c r="H10" s="189"/>
      <c r="I10" s="189"/>
      <c r="J10" s="189"/>
      <c r="K10" s="189"/>
      <c r="L10" s="190"/>
    </row>
    <row r="11" spans="3:15" ht="16.5" thickBot="1" x14ac:dyDescent="0.3">
      <c r="F11" s="191" t="s">
        <v>157</v>
      </c>
      <c r="G11" s="192"/>
      <c r="H11" s="192"/>
      <c r="I11" s="192"/>
      <c r="J11" s="192"/>
      <c r="K11" s="192"/>
      <c r="L11" s="193"/>
    </row>
    <row r="12" spans="3:15" ht="16.5" thickBot="1" x14ac:dyDescent="0.3"/>
    <row r="13" spans="3:15" x14ac:dyDescent="0.25">
      <c r="C13" s="203" t="s">
        <v>144</v>
      </c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5"/>
    </row>
    <row r="14" spans="3:15" x14ac:dyDescent="0.25">
      <c r="C14" s="163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5"/>
    </row>
    <row r="15" spans="3:15" x14ac:dyDescent="0.25">
      <c r="C15" s="182" t="s">
        <v>147</v>
      </c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4"/>
    </row>
    <row r="16" spans="3:15" x14ac:dyDescent="0.25">
      <c r="C16" s="166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8"/>
    </row>
    <row r="17" spans="3:15" x14ac:dyDescent="0.25">
      <c r="C17" s="182" t="s">
        <v>148</v>
      </c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4"/>
    </row>
    <row r="18" spans="3:15" x14ac:dyDescent="0.25">
      <c r="C18" s="182" t="s">
        <v>149</v>
      </c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4"/>
    </row>
    <row r="19" spans="3:15" x14ac:dyDescent="0.25">
      <c r="C19" s="169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1"/>
    </row>
    <row r="20" spans="3:15" x14ac:dyDescent="0.25">
      <c r="C20" s="182" t="s">
        <v>145</v>
      </c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4"/>
    </row>
    <row r="21" spans="3:15" x14ac:dyDescent="0.25">
      <c r="C21" s="169"/>
      <c r="D21" s="164"/>
      <c r="E21" s="164"/>
      <c r="F21" s="164"/>
      <c r="G21" s="172" t="s">
        <v>146</v>
      </c>
      <c r="H21" s="164"/>
      <c r="I21" s="164"/>
      <c r="J21" s="164"/>
      <c r="K21" s="164"/>
      <c r="L21" s="164"/>
      <c r="M21" s="164"/>
      <c r="N21" s="164"/>
      <c r="O21" s="165"/>
    </row>
    <row r="22" spans="3:15" ht="16.5" thickBot="1" x14ac:dyDescent="0.3">
      <c r="C22" s="173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5"/>
    </row>
  </sheetData>
  <sheetProtection algorithmName="SHA-512" hashValue="lVYz+wXR1Q1D+7ITMozlueAxwwf0kvovVLyXgtqMw3dK7VmWmgH2g1b7kMmqvDBY9ytGC83LrAnT1q5QvB8VAw==" saltValue="8Aka2ejmOm5FWlWr+905Ig==" spinCount="100000" sheet="1" objects="1" scenarios="1"/>
  <mergeCells count="11">
    <mergeCell ref="D3:N3"/>
    <mergeCell ref="F6:L6"/>
    <mergeCell ref="F9:L9"/>
    <mergeCell ref="C13:O13"/>
    <mergeCell ref="C15:O15"/>
    <mergeCell ref="C17:O17"/>
    <mergeCell ref="C18:O18"/>
    <mergeCell ref="C20:O20"/>
    <mergeCell ref="F7:L7"/>
    <mergeCell ref="F10:L10"/>
    <mergeCell ref="F11:L11"/>
  </mergeCells>
  <hyperlinks>
    <hyperlink ref="G21" r:id="rId1" xr:uid="{B0BB61CB-A105-4BDA-A849-4BCBC0A9A0D5}"/>
    <hyperlink ref="F7" r:id="rId2" xr:uid="{C37D64AC-E66E-40D1-9C60-19E6891C4EBA}"/>
    <hyperlink ref="F10:L10" r:id="rId3" display="Teacher's Guide" xr:uid="{F4DAA724-2A37-4D2C-B7ED-87BFE6E658F8}"/>
    <hyperlink ref="F11:L11" r:id="rId4" display="Student Guide" xr:uid="{081D7937-A800-452E-8A14-7AA5B7DB9622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88B59-BEAF-4859-B322-62F5BADEBD73}">
  <dimension ref="B3:O77"/>
  <sheetViews>
    <sheetView topLeftCell="A6" workbookViewId="0">
      <selection activeCell="J28" sqref="J28"/>
    </sheetView>
  </sheetViews>
  <sheetFormatPr defaultRowHeight="15" x14ac:dyDescent="0.25"/>
  <cols>
    <col min="2" max="2" width="25.5703125" bestFit="1" customWidth="1"/>
    <col min="3" max="3" width="11.85546875" customWidth="1"/>
    <col min="4" max="13" width="12" customWidth="1"/>
    <col min="16" max="16" width="10.140625" bestFit="1" customWidth="1"/>
  </cols>
  <sheetData>
    <row r="3" spans="2:15" ht="15.75" thickBot="1" x14ac:dyDescent="0.3"/>
    <row r="4" spans="2:15" x14ac:dyDescent="0.25">
      <c r="B4" s="228">
        <v>0.11862</v>
      </c>
      <c r="C4" s="229">
        <v>0</v>
      </c>
      <c r="D4" s="230">
        <v>0</v>
      </c>
      <c r="E4" s="226">
        <v>6.5497647058823535E-2</v>
      </c>
      <c r="F4" s="238">
        <v>1</v>
      </c>
      <c r="G4" s="228" t="str">
        <f>+Shares!D4</f>
        <v/>
      </c>
      <c r="H4" s="229" t="str">
        <f>+Shares!E4</f>
        <v/>
      </c>
      <c r="I4" s="230" t="str">
        <f>+Shares!F4</f>
        <v/>
      </c>
      <c r="J4" s="226">
        <f>+Shares!G4</f>
        <v>0</v>
      </c>
      <c r="L4" s="226" t="e">
        <f>+G4-B4</f>
        <v>#VALUE!</v>
      </c>
      <c r="M4" s="226" t="e">
        <f t="shared" ref="M4:O13" si="0">+H4-C4</f>
        <v>#VALUE!</v>
      </c>
      <c r="N4" s="226" t="e">
        <f t="shared" si="0"/>
        <v>#VALUE!</v>
      </c>
      <c r="O4" s="226">
        <f t="shared" si="0"/>
        <v>-6.5497647058823535E-2</v>
      </c>
    </row>
    <row r="5" spans="2:15" x14ac:dyDescent="0.25">
      <c r="B5" s="231">
        <v>0.17607400000000001</v>
      </c>
      <c r="C5" s="232">
        <v>5.2199999999999998E-3</v>
      </c>
      <c r="D5" s="233">
        <v>0</v>
      </c>
      <c r="E5" s="226">
        <v>0.10369529411764705</v>
      </c>
      <c r="F5" s="238">
        <v>2</v>
      </c>
      <c r="G5" s="231" t="str">
        <f>+Shares!D5</f>
        <v/>
      </c>
      <c r="H5" s="232" t="str">
        <f>+Shares!E5</f>
        <v/>
      </c>
      <c r="I5" s="233" t="str">
        <f>+Shares!F5</f>
        <v/>
      </c>
      <c r="J5" s="226">
        <f>+Shares!G5</f>
        <v>0</v>
      </c>
      <c r="L5" s="226" t="e">
        <f t="shared" ref="L5:L13" si="1">+G5-B5</f>
        <v>#VALUE!</v>
      </c>
      <c r="M5" s="226" t="e">
        <f t="shared" si="0"/>
        <v>#VALUE!</v>
      </c>
      <c r="N5" s="226" t="e">
        <f t="shared" si="0"/>
        <v>#VALUE!</v>
      </c>
      <c r="O5" s="226">
        <f t="shared" si="0"/>
        <v>-0.10369529411764705</v>
      </c>
    </row>
    <row r="6" spans="2:15" ht="15.75" thickBot="1" x14ac:dyDescent="0.3">
      <c r="B6" s="234">
        <v>0.133824</v>
      </c>
      <c r="C6" s="235">
        <v>6.1780000000000002E-2</v>
      </c>
      <c r="D6" s="236">
        <v>0</v>
      </c>
      <c r="E6" s="226">
        <v>9.1615294117647059E-2</v>
      </c>
      <c r="F6" s="238">
        <v>3</v>
      </c>
      <c r="G6" s="234" t="str">
        <f>+Shares!D6</f>
        <v/>
      </c>
      <c r="H6" s="235" t="str">
        <f>+Shares!E6</f>
        <v/>
      </c>
      <c r="I6" s="236" t="str">
        <f>+Shares!F6</f>
        <v/>
      </c>
      <c r="J6" s="226">
        <f>+Shares!G6</f>
        <v>0</v>
      </c>
      <c r="L6" s="226" t="e">
        <f t="shared" si="1"/>
        <v>#VALUE!</v>
      </c>
      <c r="M6" s="226" t="e">
        <f t="shared" si="0"/>
        <v>#VALUE!</v>
      </c>
      <c r="N6" s="226" t="e">
        <f t="shared" si="0"/>
        <v>#VALUE!</v>
      </c>
      <c r="O6" s="226">
        <f t="shared" si="0"/>
        <v>-9.1615294117647059E-2</v>
      </c>
    </row>
    <row r="7" spans="2:15" x14ac:dyDescent="0.25">
      <c r="B7" s="228">
        <v>7.1482000000000004E-2</v>
      </c>
      <c r="C7" s="229">
        <v>8.9244000000000004E-2</v>
      </c>
      <c r="D7" s="230">
        <v>0</v>
      </c>
      <c r="E7" s="226">
        <v>7.1003529411764701E-2</v>
      </c>
      <c r="F7" s="238">
        <v>4</v>
      </c>
      <c r="G7" s="228" t="str">
        <f>+Shares!D7</f>
        <v/>
      </c>
      <c r="H7" s="229" t="str">
        <f>+Shares!E7</f>
        <v/>
      </c>
      <c r="I7" s="230" t="str">
        <f>+Shares!F7</f>
        <v/>
      </c>
      <c r="J7" s="226">
        <f>+Shares!G7</f>
        <v>0</v>
      </c>
      <c r="L7" s="226" t="e">
        <f t="shared" si="1"/>
        <v>#VALUE!</v>
      </c>
      <c r="M7" s="226" t="e">
        <f t="shared" si="0"/>
        <v>#VALUE!</v>
      </c>
      <c r="N7" s="226" t="e">
        <f t="shared" si="0"/>
        <v>#VALUE!</v>
      </c>
      <c r="O7" s="226">
        <f t="shared" si="0"/>
        <v>-7.1003529411764701E-2</v>
      </c>
    </row>
    <row r="8" spans="2:15" x14ac:dyDescent="0.25">
      <c r="B8" s="231">
        <v>0</v>
      </c>
      <c r="C8" s="232">
        <v>0.131408</v>
      </c>
      <c r="D8" s="233">
        <v>0.11357</v>
      </c>
      <c r="E8" s="226">
        <v>4.2088235294117649E-2</v>
      </c>
      <c r="F8" s="238">
        <v>5</v>
      </c>
      <c r="G8" s="231" t="str">
        <f>+Shares!D8</f>
        <v/>
      </c>
      <c r="H8" s="232" t="str">
        <f>+Shares!E8</f>
        <v/>
      </c>
      <c r="I8" s="233" t="str">
        <f>+Shares!F8</f>
        <v/>
      </c>
      <c r="J8" s="226">
        <f>+Shares!G8</f>
        <v>0</v>
      </c>
      <c r="L8" s="226" t="e">
        <f t="shared" si="1"/>
        <v>#VALUE!</v>
      </c>
      <c r="M8" s="226" t="e">
        <f t="shared" si="0"/>
        <v>#VALUE!</v>
      </c>
      <c r="N8" s="226" t="e">
        <f t="shared" si="0"/>
        <v>#VALUE!</v>
      </c>
      <c r="O8" s="226">
        <f t="shared" si="0"/>
        <v>-4.2088235294117649E-2</v>
      </c>
    </row>
    <row r="9" spans="2:15" x14ac:dyDescent="0.25">
      <c r="B9" s="231">
        <v>0</v>
      </c>
      <c r="C9" s="232">
        <v>8.7263999999999994E-2</v>
      </c>
      <c r="D9" s="233">
        <v>1.5100000000000001E-2</v>
      </c>
      <c r="E9" s="226">
        <v>3.0667058823529412E-2</v>
      </c>
      <c r="F9" s="238">
        <v>6</v>
      </c>
      <c r="G9" s="231" t="str">
        <f>+Shares!D9</f>
        <v/>
      </c>
      <c r="H9" s="232" t="str">
        <f>+Shares!E9</f>
        <v/>
      </c>
      <c r="I9" s="233" t="str">
        <f>+Shares!F9</f>
        <v/>
      </c>
      <c r="J9" s="226">
        <f>+Shares!G9</f>
        <v>0</v>
      </c>
      <c r="L9" s="226" t="e">
        <f t="shared" si="1"/>
        <v>#VALUE!</v>
      </c>
      <c r="M9" s="226" t="e">
        <f t="shared" si="0"/>
        <v>#VALUE!</v>
      </c>
      <c r="N9" s="226" t="e">
        <f t="shared" si="0"/>
        <v>#VALUE!</v>
      </c>
      <c r="O9" s="226">
        <f t="shared" si="0"/>
        <v>-3.0667058823529412E-2</v>
      </c>
    </row>
    <row r="10" spans="2:15" ht="15.75" thickBot="1" x14ac:dyDescent="0.3">
      <c r="B10" s="234">
        <v>0</v>
      </c>
      <c r="C10" s="235">
        <v>7.9243999999999995E-2</v>
      </c>
      <c r="D10" s="236">
        <v>0</v>
      </c>
      <c r="E10" s="226">
        <v>2.4134117647058823E-2</v>
      </c>
      <c r="F10" s="238">
        <v>7</v>
      </c>
      <c r="G10" s="234" t="str">
        <f>+Shares!D10</f>
        <v/>
      </c>
      <c r="H10" s="235" t="str">
        <f>+Shares!E10</f>
        <v/>
      </c>
      <c r="I10" s="236" t="str">
        <f>+Shares!F10</f>
        <v/>
      </c>
      <c r="J10" s="226">
        <f>+Shares!G10</f>
        <v>0</v>
      </c>
      <c r="L10" s="226" t="e">
        <f t="shared" ref="L10" si="2">+G10-B10</f>
        <v>#VALUE!</v>
      </c>
      <c r="M10" s="226" t="e">
        <f t="shared" ref="M10" si="3">+H10-C10</f>
        <v>#VALUE!</v>
      </c>
      <c r="N10" s="226" t="e">
        <f t="shared" ref="N10" si="4">+I10-D10</f>
        <v>#VALUE!</v>
      </c>
      <c r="O10" s="226">
        <f t="shared" si="0"/>
        <v>-2.4134117647058823E-2</v>
      </c>
    </row>
    <row r="11" spans="2:15" x14ac:dyDescent="0.25">
      <c r="B11" s="228">
        <v>0</v>
      </c>
      <c r="C11" s="229">
        <v>4.5839999999999999E-2</v>
      </c>
      <c r="D11" s="230">
        <v>7.7630000000000005E-2</v>
      </c>
      <c r="E11" s="226">
        <v>2.6522352941176469E-2</v>
      </c>
      <c r="F11" s="238">
        <v>8</v>
      </c>
      <c r="G11" s="228" t="str">
        <f>+Shares!D11</f>
        <v/>
      </c>
      <c r="H11" s="229" t="str">
        <f>+Shares!E11</f>
        <v/>
      </c>
      <c r="I11" s="230" t="str">
        <f>+Shares!F11</f>
        <v/>
      </c>
      <c r="J11" s="226">
        <f>+Shares!G11</f>
        <v>0</v>
      </c>
      <c r="L11" s="226" t="e">
        <f t="shared" si="1"/>
        <v>#VALUE!</v>
      </c>
      <c r="M11" s="226" t="e">
        <f t="shared" si="0"/>
        <v>#VALUE!</v>
      </c>
      <c r="N11" s="226" t="e">
        <f t="shared" si="0"/>
        <v>#VALUE!</v>
      </c>
      <c r="O11" s="226">
        <f t="shared" si="0"/>
        <v>-2.6522352941176469E-2</v>
      </c>
    </row>
    <row r="12" spans="2:15" x14ac:dyDescent="0.25">
      <c r="B12" s="231">
        <v>0</v>
      </c>
      <c r="C12" s="232">
        <v>0</v>
      </c>
      <c r="D12" s="233">
        <v>0.1479</v>
      </c>
      <c r="E12" s="226">
        <v>2.2016470588235294E-2</v>
      </c>
      <c r="F12" s="238">
        <v>9</v>
      </c>
      <c r="G12" s="231" t="str">
        <f>+Shares!D12</f>
        <v/>
      </c>
      <c r="H12" s="232" t="str">
        <f>+Shares!E12</f>
        <v/>
      </c>
      <c r="I12" s="233" t="str">
        <f>+Shares!F12</f>
        <v/>
      </c>
      <c r="J12" s="226">
        <f>+Shares!G12</f>
        <v>0</v>
      </c>
      <c r="L12" s="226" t="e">
        <f t="shared" si="1"/>
        <v>#VALUE!</v>
      </c>
      <c r="M12" s="226" t="e">
        <f t="shared" si="0"/>
        <v>#VALUE!</v>
      </c>
      <c r="N12" s="226" t="e">
        <f t="shared" si="0"/>
        <v>#VALUE!</v>
      </c>
      <c r="O12" s="226">
        <f t="shared" si="0"/>
        <v>-2.2016470588235294E-2</v>
      </c>
    </row>
    <row r="13" spans="2:15" ht="15.75" thickBot="1" x14ac:dyDescent="0.3">
      <c r="B13" s="234">
        <v>0</v>
      </c>
      <c r="C13" s="235">
        <v>0</v>
      </c>
      <c r="D13" s="236">
        <v>0.14580000000000001</v>
      </c>
      <c r="E13" s="226">
        <v>2.2759999999999999E-2</v>
      </c>
      <c r="F13" s="238">
        <v>10</v>
      </c>
      <c r="G13" s="234" t="str">
        <f>+Shares!D13</f>
        <v/>
      </c>
      <c r="H13" s="235" t="str">
        <f>+Shares!E13</f>
        <v/>
      </c>
      <c r="I13" s="236" t="str">
        <f>+Shares!F13</f>
        <v/>
      </c>
      <c r="J13" s="226">
        <f>+Shares!G13</f>
        <v>0</v>
      </c>
      <c r="L13" s="226" t="e">
        <f t="shared" si="1"/>
        <v>#VALUE!</v>
      </c>
      <c r="M13" s="226" t="e">
        <f t="shared" si="0"/>
        <v>#VALUE!</v>
      </c>
      <c r="N13" s="226" t="e">
        <f t="shared" si="0"/>
        <v>#VALUE!</v>
      </c>
      <c r="O13" s="226">
        <f t="shared" si="0"/>
        <v>-2.2759999999999999E-2</v>
      </c>
    </row>
    <row r="14" spans="2:15" x14ac:dyDescent="0.25">
      <c r="B14" s="228">
        <v>0.42851800000000001</v>
      </c>
      <c r="C14" s="229">
        <v>6.7000000000000004E-2</v>
      </c>
      <c r="D14" s="230">
        <v>0</v>
      </c>
      <c r="G14" s="228">
        <f>SUM(G4:G6)</f>
        <v>0</v>
      </c>
      <c r="H14" s="229">
        <f t="shared" ref="H14:I14" si="5">SUM(H4:H6)</f>
        <v>0</v>
      </c>
      <c r="I14" s="230">
        <f t="shared" si="5"/>
        <v>0</v>
      </c>
    </row>
    <row r="15" spans="2:15" x14ac:dyDescent="0.25">
      <c r="B15" s="231">
        <v>7.1482000000000004E-2</v>
      </c>
      <c r="C15" s="232">
        <v>0.38716</v>
      </c>
      <c r="D15" s="233">
        <v>0.12867000000000001</v>
      </c>
      <c r="G15" s="231">
        <f>SUM(G7:G10)</f>
        <v>0</v>
      </c>
      <c r="H15" s="232">
        <f t="shared" ref="H15:I15" si="6">SUM(H7:H10)</f>
        <v>0</v>
      </c>
      <c r="I15" s="233">
        <f t="shared" si="6"/>
        <v>0</v>
      </c>
      <c r="K15" s="226">
        <v>0.38652799999999998</v>
      </c>
      <c r="L15" s="226">
        <v>8.5295999999999997E-2</v>
      </c>
      <c r="M15" s="226">
        <v>0</v>
      </c>
    </row>
    <row r="16" spans="2:15" ht="15.75" thickBot="1" x14ac:dyDescent="0.3">
      <c r="B16" s="234">
        <v>0</v>
      </c>
      <c r="C16" s="235">
        <v>4.5839999999999999E-2</v>
      </c>
      <c r="D16" s="236">
        <v>0.37133000000000005</v>
      </c>
      <c r="G16" s="234">
        <f>SUM(G11:G13)</f>
        <v>0</v>
      </c>
      <c r="H16" s="235">
        <f t="shared" ref="H16:I16" si="7">SUM(H11:H13)</f>
        <v>0</v>
      </c>
      <c r="I16" s="236">
        <f t="shared" si="7"/>
        <v>0</v>
      </c>
      <c r="K16" s="226">
        <v>0.113472</v>
      </c>
      <c r="L16" s="226">
        <v>0.35166400000000003</v>
      </c>
      <c r="M16" s="226">
        <v>4.8860977219544396E-2</v>
      </c>
    </row>
    <row r="17" spans="2:13" x14ac:dyDescent="0.25">
      <c r="K17" s="226">
        <v>0</v>
      </c>
      <c r="L17" s="226">
        <v>6.3039999999999999E-2</v>
      </c>
      <c r="M17" s="226">
        <v>0.45113902278045565</v>
      </c>
    </row>
    <row r="18" spans="2:13" ht="15.75" thickBot="1" x14ac:dyDescent="0.3"/>
    <row r="19" spans="2:13" ht="15.75" thickBot="1" x14ac:dyDescent="0.3">
      <c r="B19" s="61" t="s">
        <v>81</v>
      </c>
      <c r="C19" s="43" t="s">
        <v>32</v>
      </c>
      <c r="D19" s="42" t="s">
        <v>10</v>
      </c>
      <c r="E19" s="43" t="s">
        <v>11</v>
      </c>
      <c r="F19" s="44" t="s">
        <v>12</v>
      </c>
      <c r="G19" s="43" t="s">
        <v>13</v>
      </c>
      <c r="H19" s="44" t="s">
        <v>14</v>
      </c>
      <c r="I19" s="43" t="s">
        <v>15</v>
      </c>
      <c r="J19" s="44" t="s">
        <v>16</v>
      </c>
      <c r="K19" s="43" t="s">
        <v>17</v>
      </c>
      <c r="L19" s="44" t="s">
        <v>18</v>
      </c>
      <c r="M19" s="43" t="s">
        <v>19</v>
      </c>
    </row>
    <row r="20" spans="2:13" x14ac:dyDescent="0.25">
      <c r="B20" s="47" t="s">
        <v>34</v>
      </c>
      <c r="C20" s="46" t="s">
        <v>33</v>
      </c>
      <c r="D20" s="63">
        <v>2</v>
      </c>
      <c r="E20" s="63">
        <v>2</v>
      </c>
      <c r="F20" s="148">
        <v>3</v>
      </c>
      <c r="G20" s="148">
        <v>3</v>
      </c>
      <c r="H20" s="65">
        <v>5</v>
      </c>
      <c r="I20" s="148">
        <v>6</v>
      </c>
      <c r="J20" s="64">
        <v>7</v>
      </c>
      <c r="K20" s="64">
        <v>8</v>
      </c>
      <c r="L20" s="65">
        <v>9</v>
      </c>
      <c r="M20" s="148">
        <v>10</v>
      </c>
    </row>
    <row r="21" spans="2:13" x14ac:dyDescent="0.25">
      <c r="B21" s="47" t="s">
        <v>24</v>
      </c>
      <c r="C21" s="46" t="s">
        <v>35</v>
      </c>
      <c r="D21" s="63">
        <v>1</v>
      </c>
      <c r="E21" s="63">
        <v>2</v>
      </c>
      <c r="F21" s="64">
        <v>3</v>
      </c>
      <c r="G21" s="64">
        <v>3</v>
      </c>
      <c r="H21" s="65">
        <v>3</v>
      </c>
      <c r="I21" s="64">
        <v>4</v>
      </c>
      <c r="J21" s="64">
        <v>4</v>
      </c>
      <c r="K21" s="64">
        <v>4</v>
      </c>
      <c r="L21" s="65">
        <v>4</v>
      </c>
      <c r="M21" s="64">
        <v>5</v>
      </c>
    </row>
    <row r="22" spans="2:13" x14ac:dyDescent="0.25">
      <c r="B22" s="47" t="s">
        <v>23</v>
      </c>
      <c r="C22" s="46" t="s">
        <v>141</v>
      </c>
      <c r="D22" s="66">
        <v>1500</v>
      </c>
      <c r="E22" s="66">
        <v>2000</v>
      </c>
      <c r="F22" s="67">
        <v>3000</v>
      </c>
      <c r="G22" s="67">
        <v>3000</v>
      </c>
      <c r="H22" s="68">
        <v>4000</v>
      </c>
      <c r="I22" s="67">
        <v>4000</v>
      </c>
      <c r="J22" s="67">
        <v>5000</v>
      </c>
      <c r="K22" s="67">
        <v>5500</v>
      </c>
      <c r="L22" s="68">
        <v>5500</v>
      </c>
      <c r="M22" s="67">
        <v>6000</v>
      </c>
    </row>
    <row r="23" spans="2:13" hidden="1" x14ac:dyDescent="0.25">
      <c r="B23" s="47" t="s">
        <v>39</v>
      </c>
      <c r="C23" s="47" t="s">
        <v>38</v>
      </c>
      <c r="D23" s="63"/>
      <c r="E23" s="63"/>
      <c r="F23" s="63"/>
      <c r="G23" s="64"/>
      <c r="H23" s="65"/>
      <c r="I23" s="64"/>
      <c r="J23" s="64"/>
      <c r="K23" s="64"/>
      <c r="L23" s="65"/>
      <c r="M23" s="64"/>
    </row>
    <row r="24" spans="2:13" hidden="1" x14ac:dyDescent="0.25">
      <c r="B24" s="47" t="s">
        <v>40</v>
      </c>
      <c r="C24" s="47" t="s">
        <v>38</v>
      </c>
      <c r="D24" s="63"/>
      <c r="E24" s="63"/>
      <c r="F24" s="63"/>
      <c r="G24" s="64"/>
      <c r="H24" s="65"/>
      <c r="I24" s="64"/>
      <c r="J24" s="64"/>
      <c r="K24" s="64"/>
      <c r="L24" s="65"/>
      <c r="M24" s="64"/>
    </row>
    <row r="25" spans="2:13" hidden="1" x14ac:dyDescent="0.25">
      <c r="B25" s="47" t="s">
        <v>41</v>
      </c>
      <c r="C25" s="47" t="s">
        <v>38</v>
      </c>
      <c r="D25" s="63"/>
      <c r="E25" s="63"/>
      <c r="F25" s="63"/>
      <c r="G25" s="64"/>
      <c r="H25" s="65"/>
      <c r="I25" s="64"/>
      <c r="J25" s="64"/>
      <c r="K25" s="64"/>
      <c r="L25" s="65"/>
      <c r="M25" s="64"/>
    </row>
    <row r="26" spans="2:13" hidden="1" x14ac:dyDescent="0.25">
      <c r="B26" s="47" t="s">
        <v>42</v>
      </c>
      <c r="C26" s="47" t="s">
        <v>38</v>
      </c>
      <c r="D26" s="63"/>
      <c r="E26" s="63"/>
      <c r="F26" s="63"/>
      <c r="G26" s="64"/>
      <c r="H26" s="65"/>
      <c r="I26" s="64"/>
      <c r="J26" s="64"/>
      <c r="K26" s="64"/>
      <c r="L26" s="65"/>
      <c r="M26" s="64"/>
    </row>
    <row r="27" spans="2:13" x14ac:dyDescent="0.25">
      <c r="B27" s="47" t="s">
        <v>152</v>
      </c>
      <c r="C27" s="154" t="s">
        <v>153</v>
      </c>
      <c r="D27" s="63">
        <v>4</v>
      </c>
      <c r="E27" s="63">
        <v>4</v>
      </c>
      <c r="F27" s="63">
        <v>4</v>
      </c>
      <c r="G27" s="64">
        <v>4</v>
      </c>
      <c r="H27" s="65">
        <v>4</v>
      </c>
      <c r="I27" s="64">
        <v>4</v>
      </c>
      <c r="J27" s="64">
        <v>4</v>
      </c>
      <c r="K27" s="64">
        <v>4</v>
      </c>
      <c r="L27" s="65">
        <v>4</v>
      </c>
      <c r="M27" s="64">
        <v>4</v>
      </c>
    </row>
    <row r="28" spans="2:13" x14ac:dyDescent="0.25">
      <c r="B28" s="47" t="s">
        <v>51</v>
      </c>
      <c r="C28" s="47" t="s">
        <v>36</v>
      </c>
      <c r="D28" s="69">
        <v>0.3</v>
      </c>
      <c r="E28" s="69">
        <v>0.25</v>
      </c>
      <c r="F28" s="69">
        <v>0.2</v>
      </c>
      <c r="G28" s="69">
        <v>0.35</v>
      </c>
      <c r="H28" s="69">
        <v>0.25</v>
      </c>
      <c r="I28" s="69">
        <v>0.2</v>
      </c>
      <c r="J28" s="69">
        <v>0.4</v>
      </c>
      <c r="K28" s="69">
        <v>0.15</v>
      </c>
      <c r="L28" s="69">
        <v>0.1</v>
      </c>
      <c r="M28" s="70">
        <v>0.1</v>
      </c>
    </row>
    <row r="29" spans="2:13" ht="15.75" thickBot="1" x14ac:dyDescent="0.3">
      <c r="B29" s="49" t="s">
        <v>31</v>
      </c>
      <c r="C29" s="49" t="s">
        <v>138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5000000</v>
      </c>
    </row>
    <row r="31" spans="2:13" x14ac:dyDescent="0.25">
      <c r="D31" s="225">
        <f>+Results!C147</f>
        <v>0</v>
      </c>
      <c r="E31" s="225">
        <f>+Results!D147</f>
        <v>0</v>
      </c>
      <c r="F31" s="225">
        <f>+Results!E147</f>
        <v>0</v>
      </c>
      <c r="G31" s="225">
        <f>+Results!F147</f>
        <v>0</v>
      </c>
      <c r="H31" s="225">
        <f>+Results!G147</f>
        <v>0</v>
      </c>
      <c r="I31" s="225">
        <f>+Results!H147</f>
        <v>0</v>
      </c>
      <c r="J31" s="225">
        <f>+Results!I147</f>
        <v>0</v>
      </c>
      <c r="K31" s="225">
        <f>+Results!J147</f>
        <v>0</v>
      </c>
      <c r="L31" s="225">
        <f>+Results!K147</f>
        <v>0</v>
      </c>
      <c r="M31" s="225">
        <f>+Results!L147</f>
        <v>0</v>
      </c>
    </row>
    <row r="32" spans="2:13" x14ac:dyDescent="0.25">
      <c r="D32" s="225">
        <v>340628000</v>
      </c>
      <c r="E32" s="225">
        <v>430189400</v>
      </c>
      <c r="F32" s="225">
        <v>506514400</v>
      </c>
      <c r="G32" s="225">
        <v>548450500</v>
      </c>
      <c r="H32" s="225">
        <v>441632800</v>
      </c>
      <c r="I32" s="225">
        <v>347836200</v>
      </c>
      <c r="J32" s="225">
        <v>388065400</v>
      </c>
      <c r="K32" s="225">
        <v>358563700</v>
      </c>
      <c r="L32" s="225">
        <v>360218800</v>
      </c>
      <c r="M32" s="225">
        <v>351229800</v>
      </c>
    </row>
    <row r="33" spans="2:13" x14ac:dyDescent="0.25">
      <c r="D33" s="225">
        <f>+D31-D32</f>
        <v>-340628000</v>
      </c>
      <c r="E33" s="225">
        <f t="shared" ref="E33:M33" si="8">+E31-E32</f>
        <v>-430189400</v>
      </c>
      <c r="F33" s="225">
        <f t="shared" si="8"/>
        <v>-506514400</v>
      </c>
      <c r="G33" s="225">
        <f t="shared" si="8"/>
        <v>-548450500</v>
      </c>
      <c r="H33" s="225">
        <f t="shared" si="8"/>
        <v>-441632800</v>
      </c>
      <c r="I33" s="225">
        <f t="shared" si="8"/>
        <v>-347836200</v>
      </c>
      <c r="J33" s="225">
        <f t="shared" si="8"/>
        <v>-388065400</v>
      </c>
      <c r="K33" s="225">
        <f t="shared" si="8"/>
        <v>-358563700</v>
      </c>
      <c r="L33" s="225">
        <f t="shared" si="8"/>
        <v>-360218800</v>
      </c>
      <c r="M33" s="225">
        <f t="shared" si="8"/>
        <v>-351229800</v>
      </c>
    </row>
    <row r="35" spans="2:13" x14ac:dyDescent="0.25">
      <c r="D35" s="225">
        <f>_xlfn.RANK.EQ(D31,$D31:$H31)</f>
        <v>1</v>
      </c>
      <c r="E35" s="225">
        <f t="shared" ref="E35:H35" si="9">_xlfn.RANK.EQ(E31,$D31:$H31)</f>
        <v>1</v>
      </c>
      <c r="F35" s="225">
        <f t="shared" si="9"/>
        <v>1</v>
      </c>
      <c r="G35" s="225">
        <f t="shared" si="9"/>
        <v>1</v>
      </c>
      <c r="H35" s="225">
        <f t="shared" si="9"/>
        <v>1</v>
      </c>
      <c r="K35" s="225"/>
      <c r="L35" s="225"/>
      <c r="M35" s="225"/>
    </row>
    <row r="36" spans="2:13" x14ac:dyDescent="0.25">
      <c r="D36" s="225"/>
      <c r="E36" s="225"/>
      <c r="F36" s="225"/>
      <c r="G36" s="225">
        <f>RANK(G31,$G31:$K31)</f>
        <v>1</v>
      </c>
      <c r="H36" s="225">
        <f t="shared" ref="H36:K36" si="10">RANK(H31,$G31:$K31)</f>
        <v>1</v>
      </c>
      <c r="I36" s="225">
        <f t="shared" si="10"/>
        <v>1</v>
      </c>
      <c r="J36" s="225">
        <f t="shared" si="10"/>
        <v>1</v>
      </c>
      <c r="K36" s="225">
        <f t="shared" si="10"/>
        <v>1</v>
      </c>
      <c r="L36" s="225"/>
      <c r="M36" s="225"/>
    </row>
    <row r="37" spans="2:13" x14ac:dyDescent="0.25">
      <c r="D37" s="225"/>
      <c r="E37" s="225"/>
      <c r="F37" s="225"/>
      <c r="G37" s="225"/>
      <c r="H37" s="225"/>
      <c r="I37" s="225">
        <f>RANK(I31,$I31:$M31)</f>
        <v>1</v>
      </c>
      <c r="J37" s="225">
        <f t="shared" ref="J37:M37" si="11">RANK(J31,$I31:$M31)</f>
        <v>1</v>
      </c>
      <c r="K37" s="225">
        <f t="shared" si="11"/>
        <v>1</v>
      </c>
      <c r="L37" s="225">
        <f t="shared" si="11"/>
        <v>1</v>
      </c>
      <c r="M37" s="225">
        <f t="shared" si="11"/>
        <v>1</v>
      </c>
    </row>
    <row r="39" spans="2:13" x14ac:dyDescent="0.25">
      <c r="C39">
        <v>1</v>
      </c>
      <c r="D39" s="225">
        <f>+Results!C28</f>
        <v>0</v>
      </c>
      <c r="E39" s="225">
        <f>+Results!D28</f>
        <v>0</v>
      </c>
      <c r="F39" s="225">
        <f>+Results!E28</f>
        <v>0</v>
      </c>
      <c r="G39" s="225">
        <f>+Results!F28</f>
        <v>0</v>
      </c>
      <c r="H39" s="225">
        <f>+Results!G28</f>
        <v>0</v>
      </c>
      <c r="I39" s="225">
        <f>+Results!H28</f>
        <v>0</v>
      </c>
      <c r="J39" s="225">
        <f>+Results!I28</f>
        <v>0</v>
      </c>
      <c r="K39" s="225">
        <f>+Results!J28</f>
        <v>0</v>
      </c>
      <c r="L39" s="225">
        <f>+Results!K28</f>
        <v>0</v>
      </c>
      <c r="M39" s="225">
        <f>+Results!L28</f>
        <v>0</v>
      </c>
    </row>
    <row r="40" spans="2:13" x14ac:dyDescent="0.25">
      <c r="D40" s="225">
        <v>69999500</v>
      </c>
      <c r="E40" s="225">
        <v>109078800</v>
      </c>
      <c r="F40" s="225">
        <v>95181950</v>
      </c>
      <c r="G40" s="225">
        <v>76883200</v>
      </c>
      <c r="H40" s="225">
        <v>8314950</v>
      </c>
      <c r="I40" s="225">
        <v>25986800</v>
      </c>
      <c r="J40" s="225">
        <v>36499150</v>
      </c>
      <c r="K40" s="225">
        <v>33979800</v>
      </c>
      <c r="L40" s="225">
        <v>21714500</v>
      </c>
      <c r="M40" s="225">
        <v>20450000</v>
      </c>
    </row>
    <row r="41" spans="2:13" x14ac:dyDescent="0.25">
      <c r="D41" s="225">
        <f>+D39-D40</f>
        <v>-69999500</v>
      </c>
      <c r="E41" s="225">
        <f t="shared" ref="E41:M41" si="12">+E39-E40</f>
        <v>-109078800</v>
      </c>
      <c r="F41" s="225">
        <f t="shared" si="12"/>
        <v>-95181950</v>
      </c>
      <c r="G41" s="225">
        <f t="shared" si="12"/>
        <v>-76883200</v>
      </c>
      <c r="H41" s="225">
        <f t="shared" si="12"/>
        <v>-8314950</v>
      </c>
      <c r="I41" s="225">
        <f t="shared" si="12"/>
        <v>-25986800</v>
      </c>
      <c r="J41" s="225">
        <f t="shared" si="12"/>
        <v>-36499150</v>
      </c>
      <c r="K41" s="225">
        <f t="shared" si="12"/>
        <v>-33979800</v>
      </c>
      <c r="L41" s="225">
        <f t="shared" si="12"/>
        <v>-21714500</v>
      </c>
      <c r="M41" s="225">
        <f t="shared" si="12"/>
        <v>-20450000</v>
      </c>
    </row>
    <row r="42" spans="2:13" x14ac:dyDescent="0.25">
      <c r="B42" s="2">
        <v>0.6</v>
      </c>
      <c r="C42" s="237"/>
      <c r="D42" s="225"/>
      <c r="E42" s="225"/>
      <c r="F42" s="225"/>
      <c r="G42" s="225"/>
      <c r="H42" s="225"/>
      <c r="I42" s="225"/>
      <c r="J42" s="225"/>
      <c r="K42" s="225"/>
      <c r="L42" s="225"/>
      <c r="M42" s="225"/>
    </row>
    <row r="43" spans="2:13" x14ac:dyDescent="0.25">
      <c r="B43" s="2">
        <f>1-B42</f>
        <v>0.4</v>
      </c>
      <c r="C43" s="237"/>
      <c r="D43" s="225">
        <f>+Results!C7</f>
        <v>0</v>
      </c>
      <c r="E43" s="225">
        <f>+Results!D7</f>
        <v>0</v>
      </c>
      <c r="F43" s="225">
        <f>+Results!E7</f>
        <v>0</v>
      </c>
      <c r="G43" s="225">
        <f>+Results!F7</f>
        <v>0</v>
      </c>
      <c r="H43" s="225">
        <f>+Results!G7</f>
        <v>0</v>
      </c>
      <c r="I43" s="225">
        <f>+Results!H7</f>
        <v>0</v>
      </c>
      <c r="J43" s="225">
        <f>+Results!I7</f>
        <v>0</v>
      </c>
      <c r="K43" s="225">
        <f>+Results!J7</f>
        <v>0</v>
      </c>
      <c r="L43" s="225">
        <f>+Results!K7</f>
        <v>0</v>
      </c>
      <c r="M43" s="225">
        <f>+Results!L7</f>
        <v>0</v>
      </c>
    </row>
    <row r="44" spans="2:13" x14ac:dyDescent="0.25">
      <c r="B44" s="2">
        <v>0</v>
      </c>
      <c r="C44" s="237"/>
      <c r="D44" s="225">
        <v>118620</v>
      </c>
      <c r="E44" s="225">
        <v>178684</v>
      </c>
      <c r="F44" s="225">
        <v>164714</v>
      </c>
      <c r="G44" s="225">
        <v>116104</v>
      </c>
      <c r="H44" s="225">
        <v>88418</v>
      </c>
      <c r="I44" s="225">
        <v>46652</v>
      </c>
      <c r="J44" s="225">
        <v>39622</v>
      </c>
      <c r="K44" s="225">
        <v>38446</v>
      </c>
      <c r="L44" s="225">
        <v>29580</v>
      </c>
      <c r="M44" s="225">
        <v>29160</v>
      </c>
    </row>
    <row r="45" spans="2:13" x14ac:dyDescent="0.25">
      <c r="B45" s="2">
        <f>SUM(B42:B44)</f>
        <v>1</v>
      </c>
      <c r="D45" s="225">
        <f>+D43-D44</f>
        <v>-118620</v>
      </c>
      <c r="E45" s="225">
        <f t="shared" ref="E45" si="13">+E43-E44</f>
        <v>-178684</v>
      </c>
      <c r="F45" s="225">
        <f t="shared" ref="F45" si="14">+F43-F44</f>
        <v>-164714</v>
      </c>
      <c r="G45" s="225">
        <f t="shared" ref="G45" si="15">+G43-G44</f>
        <v>-116104</v>
      </c>
      <c r="H45" s="225">
        <f t="shared" ref="H45" si="16">+H43-H44</f>
        <v>-88418</v>
      </c>
      <c r="I45" s="225">
        <f t="shared" ref="I45" si="17">+I43-I44</f>
        <v>-46652</v>
      </c>
      <c r="J45" s="225">
        <f t="shared" ref="J45" si="18">+J43-J44</f>
        <v>-39622</v>
      </c>
      <c r="K45" s="225">
        <f t="shared" ref="K45" si="19">+K43-K44</f>
        <v>-38446</v>
      </c>
      <c r="L45" s="225">
        <f t="shared" ref="L45" si="20">+L43-L44</f>
        <v>-29580</v>
      </c>
      <c r="M45" s="225">
        <f t="shared" ref="M45" si="21">+M43-M44</f>
        <v>-29160</v>
      </c>
    </row>
    <row r="46" spans="2:13" x14ac:dyDescent="0.25">
      <c r="D46" s="225"/>
      <c r="E46" s="225"/>
      <c r="F46" s="225"/>
      <c r="G46" s="225"/>
      <c r="H46" s="225"/>
      <c r="I46" s="225"/>
      <c r="J46" s="225"/>
      <c r="K46" s="225"/>
      <c r="L46" s="225"/>
      <c r="M46" s="225"/>
    </row>
    <row r="47" spans="2:13" x14ac:dyDescent="0.25">
      <c r="C47">
        <v>2</v>
      </c>
      <c r="D47" s="225">
        <f>+Results!C55</f>
        <v>0</v>
      </c>
      <c r="E47" s="225">
        <f>+Results!D55</f>
        <v>0</v>
      </c>
      <c r="F47" s="225">
        <f>+Results!E55</f>
        <v>0</v>
      </c>
      <c r="G47" s="225">
        <f>+Results!F55</f>
        <v>0</v>
      </c>
      <c r="H47" s="225">
        <f>+Results!G55</f>
        <v>0</v>
      </c>
      <c r="I47" s="225">
        <f>+Results!H55</f>
        <v>0</v>
      </c>
      <c r="J47" s="225">
        <f>+Results!I55</f>
        <v>0</v>
      </c>
      <c r="K47" s="225">
        <f>+Results!J55</f>
        <v>0</v>
      </c>
      <c r="L47" s="225">
        <f>+Results!K55</f>
        <v>0</v>
      </c>
      <c r="M47" s="225">
        <f>+Results!L55</f>
        <v>0</v>
      </c>
    </row>
    <row r="48" spans="2:13" x14ac:dyDescent="0.25">
      <c r="D48" s="225">
        <v>80659900</v>
      </c>
      <c r="E48" s="225">
        <v>82257600</v>
      </c>
      <c r="F48" s="225">
        <v>77409200</v>
      </c>
      <c r="G48" s="225">
        <v>77746000</v>
      </c>
      <c r="H48" s="225">
        <v>67053900</v>
      </c>
      <c r="I48" s="225">
        <v>53375600</v>
      </c>
      <c r="J48" s="225">
        <v>66881400</v>
      </c>
      <c r="K48" s="225">
        <v>68630000</v>
      </c>
      <c r="L48" s="225">
        <v>51967700</v>
      </c>
      <c r="M48" s="225">
        <v>35757500</v>
      </c>
    </row>
    <row r="49" spans="3:13" x14ac:dyDescent="0.25">
      <c r="D49" s="225">
        <f>+D47-D48</f>
        <v>-80659900</v>
      </c>
      <c r="E49" s="225">
        <f t="shared" ref="E49" si="22">+E47-E48</f>
        <v>-82257600</v>
      </c>
      <c r="F49" s="225">
        <f t="shared" ref="F49" si="23">+F47-F48</f>
        <v>-77409200</v>
      </c>
      <c r="G49" s="225">
        <f t="shared" ref="G49" si="24">+G47-G48</f>
        <v>-77746000</v>
      </c>
      <c r="H49" s="225">
        <f t="shared" ref="H49" si="25">+H47-H48</f>
        <v>-67053900</v>
      </c>
      <c r="I49" s="225">
        <f t="shared" ref="I49" si="26">+I47-I48</f>
        <v>-53375600</v>
      </c>
      <c r="J49" s="225">
        <f t="shared" ref="J49" si="27">+J47-J48</f>
        <v>-66881400</v>
      </c>
      <c r="K49" s="225">
        <f t="shared" ref="K49" si="28">+K47-K48</f>
        <v>-68630000</v>
      </c>
      <c r="L49" s="225">
        <f t="shared" ref="L49" si="29">+L47-L48</f>
        <v>-51967700</v>
      </c>
      <c r="M49" s="225">
        <f t="shared" ref="M49" si="30">+M47-M48</f>
        <v>-35757500</v>
      </c>
    </row>
    <row r="51" spans="3:13" x14ac:dyDescent="0.25">
      <c r="D51" s="225">
        <f>+Results!C34</f>
        <v>0</v>
      </c>
      <c r="E51" s="225">
        <f>+Results!D34</f>
        <v>0</v>
      </c>
      <c r="F51" s="225">
        <f>+Results!E34</f>
        <v>0</v>
      </c>
      <c r="G51" s="225">
        <f>+Results!F34</f>
        <v>0</v>
      </c>
      <c r="H51" s="225">
        <f>+Results!G34</f>
        <v>0</v>
      </c>
      <c r="I51" s="225">
        <f>+Results!H34</f>
        <v>0</v>
      </c>
      <c r="J51" s="225">
        <f>+Results!I34</f>
        <v>0</v>
      </c>
      <c r="K51" s="225">
        <f>+Results!J34</f>
        <v>0</v>
      </c>
      <c r="L51" s="225">
        <f>+Results!K34</f>
        <v>0</v>
      </c>
      <c r="M51" s="225">
        <f>+Results!L34</f>
        <v>0</v>
      </c>
    </row>
    <row r="52" spans="3:13" x14ac:dyDescent="0.25">
      <c r="D52" s="225">
        <v>133324</v>
      </c>
      <c r="E52" s="225">
        <v>140368</v>
      </c>
      <c r="F52" s="225">
        <v>138384</v>
      </c>
      <c r="G52" s="225">
        <v>98680</v>
      </c>
      <c r="H52" s="225">
        <v>89788</v>
      </c>
      <c r="I52" s="225">
        <v>77084</v>
      </c>
      <c r="J52" s="225">
        <v>62552</v>
      </c>
      <c r="K52" s="225">
        <v>65100</v>
      </c>
      <c r="L52" s="225">
        <v>53308</v>
      </c>
      <c r="M52" s="225">
        <v>41406</v>
      </c>
    </row>
    <row r="53" spans="3:13" x14ac:dyDescent="0.25">
      <c r="D53" s="225">
        <f>+D51-D52</f>
        <v>-133324</v>
      </c>
      <c r="E53" s="225">
        <f t="shared" ref="E53" si="31">+E51-E52</f>
        <v>-140368</v>
      </c>
      <c r="F53" s="225">
        <f t="shared" ref="F53" si="32">+F51-F52</f>
        <v>-138384</v>
      </c>
      <c r="G53" s="225">
        <f t="shared" ref="G53" si="33">+G51-G52</f>
        <v>-98680</v>
      </c>
      <c r="H53" s="225">
        <f t="shared" ref="H53" si="34">+H51-H52</f>
        <v>-89788</v>
      </c>
      <c r="I53" s="225">
        <f t="shared" ref="I53" si="35">+I51-I52</f>
        <v>-77084</v>
      </c>
      <c r="J53" s="225">
        <f t="shared" ref="J53" si="36">+J51-J52</f>
        <v>-62552</v>
      </c>
      <c r="K53" s="225">
        <f t="shared" ref="K53" si="37">+K51-K52</f>
        <v>-65100</v>
      </c>
      <c r="L53" s="225">
        <f t="shared" ref="L53" si="38">+L51-L52</f>
        <v>-53308</v>
      </c>
      <c r="M53" s="225">
        <f t="shared" ref="M53" si="39">+M51-M52</f>
        <v>-41406</v>
      </c>
    </row>
    <row r="55" spans="3:13" x14ac:dyDescent="0.25">
      <c r="C55">
        <v>3</v>
      </c>
      <c r="D55" s="225">
        <f>+Results!C85</f>
        <v>0</v>
      </c>
      <c r="E55" s="225">
        <f>+Results!D85</f>
        <v>0</v>
      </c>
      <c r="F55" s="225">
        <f>+Results!E85</f>
        <v>0</v>
      </c>
      <c r="G55" s="225">
        <f>+Results!F85</f>
        <v>0</v>
      </c>
      <c r="H55" s="225">
        <f>+Results!G85</f>
        <v>0</v>
      </c>
      <c r="I55" s="225">
        <f>+Results!H85</f>
        <v>0</v>
      </c>
      <c r="J55" s="225">
        <f>+Results!I85</f>
        <v>0</v>
      </c>
      <c r="K55" s="225">
        <f>+Results!J85</f>
        <v>0</v>
      </c>
      <c r="L55" s="225">
        <f>+Results!K85</f>
        <v>0</v>
      </c>
      <c r="M55" s="225">
        <f>+Results!L85</f>
        <v>0</v>
      </c>
    </row>
    <row r="56" spans="3:13" x14ac:dyDescent="0.25">
      <c r="D56" s="225">
        <v>83300350</v>
      </c>
      <c r="E56" s="225">
        <v>85473400</v>
      </c>
      <c r="F56" s="225">
        <v>81742700</v>
      </c>
      <c r="G56" s="225">
        <v>82446600</v>
      </c>
      <c r="H56" s="225">
        <v>72792600</v>
      </c>
      <c r="I56" s="225">
        <v>58935800</v>
      </c>
      <c r="J56" s="225">
        <v>73554100</v>
      </c>
      <c r="K56" s="225">
        <v>76968200</v>
      </c>
      <c r="L56" s="225">
        <v>59908400</v>
      </c>
      <c r="M56" s="225">
        <v>42370000</v>
      </c>
    </row>
    <row r="57" spans="3:13" x14ac:dyDescent="0.25">
      <c r="D57" s="225">
        <f>+D55-D56</f>
        <v>-83300350</v>
      </c>
      <c r="E57" s="225">
        <f t="shared" ref="E57" si="40">+E55-E56</f>
        <v>-85473400</v>
      </c>
      <c r="F57" s="225">
        <f t="shared" ref="F57" si="41">+F55-F56</f>
        <v>-81742700</v>
      </c>
      <c r="G57" s="225">
        <f t="shared" ref="G57" si="42">+G55-G56</f>
        <v>-82446600</v>
      </c>
      <c r="H57" s="225">
        <f t="shared" ref="H57" si="43">+H55-H56</f>
        <v>-72792600</v>
      </c>
      <c r="I57" s="225">
        <f t="shared" ref="I57" si="44">+I55-I56</f>
        <v>-58935800</v>
      </c>
      <c r="J57" s="225">
        <f t="shared" ref="J57" si="45">+J55-J56</f>
        <v>-73554100</v>
      </c>
      <c r="K57" s="225">
        <f t="shared" ref="K57" si="46">+K55-K56</f>
        <v>-76968200</v>
      </c>
      <c r="L57" s="225">
        <f t="shared" ref="L57" si="47">+L55-L56</f>
        <v>-59908400</v>
      </c>
      <c r="M57" s="225">
        <f t="shared" ref="M57" si="48">+M55-M56</f>
        <v>-42370000</v>
      </c>
    </row>
    <row r="59" spans="3:13" x14ac:dyDescent="0.25">
      <c r="D59" s="225">
        <f>+Results!C64</f>
        <v>0</v>
      </c>
      <c r="E59" s="225">
        <f>+Results!D64</f>
        <v>0</v>
      </c>
      <c r="F59" s="225">
        <f>+Results!E64</f>
        <v>0</v>
      </c>
      <c r="G59" s="225">
        <f>+Results!F64</f>
        <v>0</v>
      </c>
      <c r="H59" s="225">
        <f>+Results!G64</f>
        <v>0</v>
      </c>
      <c r="I59" s="225">
        <f>+Results!H64</f>
        <v>0</v>
      </c>
      <c r="J59" s="225">
        <f>+Results!I64</f>
        <v>0</v>
      </c>
      <c r="K59" s="225">
        <f>+Results!J64</f>
        <v>0</v>
      </c>
      <c r="L59" s="225">
        <f>+Results!K64</f>
        <v>0</v>
      </c>
      <c r="M59" s="225">
        <f>+Results!L64</f>
        <v>0</v>
      </c>
    </row>
    <row r="60" spans="3:13" x14ac:dyDescent="0.25">
      <c r="D60" s="225">
        <v>136966</v>
      </c>
      <c r="E60" s="225">
        <v>144962</v>
      </c>
      <c r="F60" s="225">
        <v>144804</v>
      </c>
      <c r="G60" s="225">
        <v>103628</v>
      </c>
      <c r="H60" s="225">
        <v>95992</v>
      </c>
      <c r="I60" s="225">
        <v>83262</v>
      </c>
      <c r="J60" s="225">
        <v>67588</v>
      </c>
      <c r="K60" s="225">
        <v>71514</v>
      </c>
      <c r="L60" s="225">
        <v>59536</v>
      </c>
      <c r="M60" s="225">
        <v>46696</v>
      </c>
    </row>
    <row r="61" spans="3:13" x14ac:dyDescent="0.25">
      <c r="D61" s="225">
        <f>+D59-D60</f>
        <v>-136966</v>
      </c>
      <c r="E61" s="225">
        <f t="shared" ref="E61" si="49">+E59-E60</f>
        <v>-144962</v>
      </c>
      <c r="F61" s="225">
        <f t="shared" ref="F61" si="50">+F59-F60</f>
        <v>-144804</v>
      </c>
      <c r="G61" s="225">
        <f t="shared" ref="G61" si="51">+G59-G60</f>
        <v>-103628</v>
      </c>
      <c r="H61" s="225">
        <f t="shared" ref="H61" si="52">+H59-H60</f>
        <v>-95992</v>
      </c>
      <c r="I61" s="225">
        <f t="shared" ref="I61" si="53">+I59-I60</f>
        <v>-83262</v>
      </c>
      <c r="J61" s="225">
        <f t="shared" ref="J61" si="54">+J59-J60</f>
        <v>-67588</v>
      </c>
      <c r="K61" s="225">
        <f t="shared" ref="K61" si="55">+K59-K60</f>
        <v>-71514</v>
      </c>
      <c r="L61" s="225">
        <f t="shared" ref="L61" si="56">+L59-L60</f>
        <v>-59536</v>
      </c>
      <c r="M61" s="225">
        <f t="shared" ref="M61" si="57">+M59-M60</f>
        <v>-46696</v>
      </c>
    </row>
    <row r="63" spans="3:13" x14ac:dyDescent="0.25">
      <c r="C63">
        <v>4</v>
      </c>
      <c r="D63" s="225">
        <f>+Results!C115</f>
        <v>0</v>
      </c>
      <c r="E63" s="225">
        <f>+Results!D115</f>
        <v>0</v>
      </c>
      <c r="F63" s="225">
        <f>+Results!E115</f>
        <v>0</v>
      </c>
      <c r="G63" s="225">
        <f>+Results!F115</f>
        <v>0</v>
      </c>
      <c r="H63" s="225">
        <f>+Results!G115</f>
        <v>0</v>
      </c>
      <c r="I63" s="225">
        <f>+Results!H115</f>
        <v>0</v>
      </c>
      <c r="J63" s="225">
        <f>+Results!I115</f>
        <v>0</v>
      </c>
      <c r="K63" s="225">
        <f>+Results!J115</f>
        <v>0</v>
      </c>
      <c r="L63" s="225">
        <f>+Results!K115</f>
        <v>0</v>
      </c>
      <c r="M63" s="225">
        <f>+Results!L115</f>
        <v>0</v>
      </c>
    </row>
    <row r="64" spans="3:13" x14ac:dyDescent="0.25">
      <c r="D64" s="225">
        <v>86064050</v>
      </c>
      <c r="E64" s="225">
        <v>88881000</v>
      </c>
      <c r="F64" s="225">
        <v>86417750</v>
      </c>
      <c r="G64" s="225">
        <v>87538600</v>
      </c>
      <c r="H64" s="225">
        <v>79067800</v>
      </c>
      <c r="I64" s="225">
        <v>65073800</v>
      </c>
      <c r="J64" s="225">
        <v>80897250</v>
      </c>
      <c r="K64" s="225">
        <v>86333400</v>
      </c>
      <c r="L64" s="225">
        <v>68981300</v>
      </c>
      <c r="M64" s="225">
        <v>49952500</v>
      </c>
    </row>
    <row r="65" spans="3:13" x14ac:dyDescent="0.25">
      <c r="D65" s="225">
        <f>+D63-D64</f>
        <v>-86064050</v>
      </c>
      <c r="E65" s="225">
        <f t="shared" ref="E65" si="58">+E63-E64</f>
        <v>-88881000</v>
      </c>
      <c r="F65" s="225">
        <f t="shared" ref="F65" si="59">+F63-F64</f>
        <v>-86417750</v>
      </c>
      <c r="G65" s="225">
        <f t="shared" ref="G65" si="60">+G63-G64</f>
        <v>-87538600</v>
      </c>
      <c r="H65" s="225">
        <f t="shared" ref="H65" si="61">+H63-H64</f>
        <v>-79067800</v>
      </c>
      <c r="I65" s="225">
        <f t="shared" ref="I65" si="62">+I63-I64</f>
        <v>-65073800</v>
      </c>
      <c r="J65" s="225">
        <f t="shared" ref="J65" si="63">+J63-J64</f>
        <v>-80897250</v>
      </c>
      <c r="K65" s="225">
        <f t="shared" ref="K65" si="64">+K63-K64</f>
        <v>-86333400</v>
      </c>
      <c r="L65" s="225">
        <f t="shared" ref="L65" si="65">+L63-L64</f>
        <v>-68981300</v>
      </c>
      <c r="M65" s="225">
        <f t="shared" ref="M65" si="66">+M63-M64</f>
        <v>-49952500</v>
      </c>
    </row>
    <row r="67" spans="3:13" x14ac:dyDescent="0.25">
      <c r="D67" s="225">
        <f>+Results!C94</f>
        <v>0</v>
      </c>
      <c r="E67" s="225">
        <f>+Results!D94</f>
        <v>0</v>
      </c>
      <c r="F67" s="225">
        <f>+Results!E94</f>
        <v>0</v>
      </c>
      <c r="G67" s="225">
        <f>+Results!F94</f>
        <v>0</v>
      </c>
      <c r="H67" s="225">
        <f>+Results!G94</f>
        <v>0</v>
      </c>
      <c r="I67" s="225">
        <f>+Results!H94</f>
        <v>0</v>
      </c>
      <c r="J67" s="225">
        <f>+Results!I94</f>
        <v>0</v>
      </c>
      <c r="K67" s="225">
        <f>+Results!J94</f>
        <v>0</v>
      </c>
      <c r="L67" s="225">
        <f>+Results!K94</f>
        <v>0</v>
      </c>
      <c r="M67" s="225">
        <f>+Results!L94</f>
        <v>0</v>
      </c>
    </row>
    <row r="68" spans="3:13" x14ac:dyDescent="0.25">
      <c r="D68" s="225">
        <v>140778</v>
      </c>
      <c r="E68" s="225">
        <v>149830</v>
      </c>
      <c r="F68" s="225">
        <v>151730</v>
      </c>
      <c r="G68" s="225">
        <v>108988</v>
      </c>
      <c r="H68" s="225">
        <v>102776</v>
      </c>
      <c r="I68" s="225">
        <v>90082</v>
      </c>
      <c r="J68" s="225">
        <v>73130</v>
      </c>
      <c r="K68" s="225">
        <v>78718</v>
      </c>
      <c r="L68" s="225">
        <v>66652</v>
      </c>
      <c r="M68" s="225">
        <v>52762</v>
      </c>
    </row>
    <row r="69" spans="3:13" x14ac:dyDescent="0.25">
      <c r="D69" s="225">
        <f>+D67-D68</f>
        <v>-140778</v>
      </c>
      <c r="E69" s="225">
        <f t="shared" ref="E69" si="67">+E67-E68</f>
        <v>-149830</v>
      </c>
      <c r="F69" s="225">
        <f t="shared" ref="F69" si="68">+F67-F68</f>
        <v>-151730</v>
      </c>
      <c r="G69" s="225">
        <f t="shared" ref="G69" si="69">+G67-G68</f>
        <v>-108988</v>
      </c>
      <c r="H69" s="225">
        <f t="shared" ref="H69" si="70">+H67-H68</f>
        <v>-102776</v>
      </c>
      <c r="I69" s="225">
        <f t="shared" ref="I69" si="71">+I67-I68</f>
        <v>-90082</v>
      </c>
      <c r="J69" s="225">
        <f t="shared" ref="J69" si="72">+J67-J68</f>
        <v>-73130</v>
      </c>
      <c r="K69" s="225">
        <f t="shared" ref="K69" si="73">+K67-K68</f>
        <v>-78718</v>
      </c>
      <c r="L69" s="225">
        <f t="shared" ref="L69" si="74">+L67-L68</f>
        <v>-66652</v>
      </c>
      <c r="M69" s="225">
        <f t="shared" ref="M69" si="75">+M67-M68</f>
        <v>-52762</v>
      </c>
    </row>
    <row r="71" spans="3:13" x14ac:dyDescent="0.25">
      <c r="C71">
        <v>5</v>
      </c>
      <c r="D71" s="225">
        <f>+Results!C145</f>
        <v>0</v>
      </c>
      <c r="E71" s="225">
        <f>+Results!D145</f>
        <v>0</v>
      </c>
      <c r="F71" s="225">
        <f>+Results!E145</f>
        <v>0</v>
      </c>
      <c r="G71" s="225">
        <f>+Results!F145</f>
        <v>0</v>
      </c>
      <c r="H71" s="225">
        <f>+Results!G145</f>
        <v>0</v>
      </c>
      <c r="I71" s="225">
        <f>+Results!H145</f>
        <v>0</v>
      </c>
      <c r="J71" s="225">
        <f>+Results!I145</f>
        <v>0</v>
      </c>
      <c r="K71" s="225">
        <f>+Results!J145</f>
        <v>0</v>
      </c>
      <c r="L71" s="225">
        <f>+Results!K145</f>
        <v>0</v>
      </c>
      <c r="M71" s="225">
        <f>+Results!L145</f>
        <v>0</v>
      </c>
    </row>
    <row r="72" spans="3:13" x14ac:dyDescent="0.25">
      <c r="D72" s="225">
        <v>88961150</v>
      </c>
      <c r="E72" s="225">
        <v>92500000</v>
      </c>
      <c r="F72" s="225">
        <v>91469450</v>
      </c>
      <c r="G72" s="225">
        <v>93054300</v>
      </c>
      <c r="H72" s="225">
        <v>85931300</v>
      </c>
      <c r="I72" s="225">
        <v>71859800</v>
      </c>
      <c r="J72" s="225">
        <v>88971800</v>
      </c>
      <c r="K72" s="225">
        <v>96860800</v>
      </c>
      <c r="L72" s="225">
        <v>79352150</v>
      </c>
      <c r="M72" s="225">
        <v>58647500</v>
      </c>
    </row>
    <row r="73" spans="3:13" x14ac:dyDescent="0.25">
      <c r="D73" s="225">
        <f>+D71-D72</f>
        <v>-88961150</v>
      </c>
      <c r="E73" s="225">
        <f t="shared" ref="E73" si="76">+E71-E72</f>
        <v>-92500000</v>
      </c>
      <c r="F73" s="225">
        <f t="shared" ref="F73" si="77">+F71-F72</f>
        <v>-91469450</v>
      </c>
      <c r="G73" s="225">
        <f t="shared" ref="G73" si="78">+G71-G72</f>
        <v>-93054300</v>
      </c>
      <c r="H73" s="225">
        <f t="shared" ref="H73" si="79">+H71-H72</f>
        <v>-85931300</v>
      </c>
      <c r="I73" s="225">
        <f t="shared" ref="I73" si="80">+I71-I72</f>
        <v>-71859800</v>
      </c>
      <c r="J73" s="225">
        <f t="shared" ref="J73" si="81">+J71-J72</f>
        <v>-88971800</v>
      </c>
      <c r="K73" s="225">
        <f t="shared" ref="K73" si="82">+K71-K72</f>
        <v>-96860800</v>
      </c>
      <c r="L73" s="225">
        <f t="shared" ref="L73" si="83">+L71-L72</f>
        <v>-79352150</v>
      </c>
      <c r="M73" s="225">
        <f t="shared" ref="M73" si="84">+M71-M72</f>
        <v>-58647500</v>
      </c>
    </row>
    <row r="75" spans="3:13" x14ac:dyDescent="0.25">
      <c r="D75" s="225">
        <f>+Results!C124</f>
        <v>0</v>
      </c>
      <c r="E75" s="225">
        <f>+Results!D124</f>
        <v>0</v>
      </c>
      <c r="F75" s="225">
        <f>+Results!E124</f>
        <v>0</v>
      </c>
      <c r="G75" s="225">
        <f>+Results!F124</f>
        <v>0</v>
      </c>
      <c r="H75" s="225">
        <f>+Results!G124</f>
        <v>0</v>
      </c>
      <c r="I75" s="225">
        <f>+Results!H124</f>
        <v>0</v>
      </c>
      <c r="J75" s="225">
        <f>+Results!I124</f>
        <v>0</v>
      </c>
      <c r="K75" s="225">
        <f>+Results!J124</f>
        <v>0</v>
      </c>
      <c r="L75" s="225">
        <f>+Results!K124</f>
        <v>0</v>
      </c>
      <c r="M75" s="225">
        <f>+Results!L124</f>
        <v>0</v>
      </c>
    </row>
    <row r="76" spans="3:13" x14ac:dyDescent="0.25">
      <c r="D76" s="225">
        <v>144774</v>
      </c>
      <c r="E76" s="225">
        <v>155000</v>
      </c>
      <c r="F76" s="225">
        <v>159214</v>
      </c>
      <c r="G76" s="225">
        <v>114794</v>
      </c>
      <c r="H76" s="225">
        <v>110196</v>
      </c>
      <c r="I76" s="225">
        <v>97622</v>
      </c>
      <c r="J76" s="225">
        <v>79224</v>
      </c>
      <c r="K76" s="225">
        <v>86816</v>
      </c>
      <c r="L76" s="225">
        <v>74786</v>
      </c>
      <c r="M76" s="225">
        <v>59718</v>
      </c>
    </row>
    <row r="77" spans="3:13" x14ac:dyDescent="0.25">
      <c r="D77" s="225">
        <f>+D75-D76</f>
        <v>-144774</v>
      </c>
      <c r="E77" s="225">
        <f t="shared" ref="E77" si="85">+E75-E76</f>
        <v>-155000</v>
      </c>
      <c r="F77" s="225">
        <f t="shared" ref="F77" si="86">+F75-F76</f>
        <v>-159214</v>
      </c>
      <c r="G77" s="225">
        <f t="shared" ref="G77" si="87">+G75-G76</f>
        <v>-114794</v>
      </c>
      <c r="H77" s="225">
        <f t="shared" ref="H77" si="88">+H75-H76</f>
        <v>-110196</v>
      </c>
      <c r="I77" s="225">
        <f t="shared" ref="I77" si="89">+I75-I76</f>
        <v>-97622</v>
      </c>
      <c r="J77" s="225">
        <f t="shared" ref="J77" si="90">+J75-J76</f>
        <v>-79224</v>
      </c>
      <c r="K77" s="225">
        <f t="shared" ref="K77" si="91">+K75-K76</f>
        <v>-86816</v>
      </c>
      <c r="L77" s="225">
        <f t="shared" ref="L77" si="92">+L75-L76</f>
        <v>-74786</v>
      </c>
      <c r="M77" s="225">
        <f t="shared" ref="M77" si="93">+M75-M76</f>
        <v>-59718</v>
      </c>
    </row>
  </sheetData>
  <conditionalFormatting sqref="L4:O13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1:M4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5:M4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9:M4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3:M5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7:M5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1:M6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5:M6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9:M6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3:M7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7:M7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G1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H1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I1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:G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:I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4:H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:M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7">
    <dataValidation type="whole" allowBlank="1" showInputMessage="1" showErrorMessage="1" error="Enter 1 to 4 only" sqref="D27:M27" xr:uid="{E0C817C8-C9CC-4F8C-8B27-E3D50D9733B4}">
      <formula1>1</formula1>
      <formula2>4</formula2>
    </dataValidation>
    <dataValidation type="decimal" allowBlank="1" showInputMessage="1" showErrorMessage="1" error="Maximum of 20,000,000" sqref="D29:M29" xr:uid="{BAAF4B2F-BFEF-4C76-AFD6-62C52D2CE037}">
      <formula1>0</formula1>
      <formula2>20000000</formula2>
    </dataValidation>
    <dataValidation type="whole" allowBlank="1" showInputMessage="1" showErrorMessage="1" error="Quality levels = 1 to 10 only" sqref="D20:M20" xr:uid="{8FC2464E-51B2-470F-ACE0-1F7B14E48943}">
      <formula1>1</formula1>
      <formula2>10</formula2>
    </dataValidation>
    <dataValidation type="whole" allowBlank="1" showInputMessage="1" showErrorMessage="1" error="Design levels = 1 to 5 only" sqref="D21:M21" xr:uid="{37061936-DBDB-4A08-A4ED-B171E7DE45F2}">
      <formula1>1</formula1>
      <formula2>5</formula2>
    </dataValidation>
    <dataValidation type="list" allowBlank="1" showInputMessage="1" showErrorMessage="1" sqref="D23:M26" xr:uid="{3DC167D5-54F7-4832-AED2-874F46ACDD40}">
      <formula1>$Y$6:$Y$7</formula1>
    </dataValidation>
    <dataValidation type="decimal" allowBlank="1" showInputMessage="1" showErrorMessage="1" error="Enter as a decimal_x000a_0 to 0.5 only" sqref="D28:M28" xr:uid="{8BF9E348-1457-4F83-8AF6-F0942E9EEDBA}">
      <formula1>0</formula1>
      <formula2>0.5</formula2>
    </dataValidation>
    <dataValidation type="decimal" allowBlank="1" showInputMessage="1" showErrorMessage="1" error="Enter 1,000 to 6,000 only" sqref="D22:M22" xr:uid="{070E2B8D-D6EF-4747-AB67-78812B26B5E5}">
      <formula1>1000</formula1>
      <formula2>6000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47F26-4440-47F6-BFBC-10A8B3FFCD0C}">
  <dimension ref="B1:AD43"/>
  <sheetViews>
    <sheetView showGridLines="0" tabSelected="1" workbookViewId="0">
      <selection activeCell="B2" sqref="B2:D2"/>
    </sheetView>
  </sheetViews>
  <sheetFormatPr defaultRowHeight="15" x14ac:dyDescent="0.25"/>
  <cols>
    <col min="1" max="1" width="1.85546875" style="2" customWidth="1"/>
    <col min="2" max="2" width="16.42578125" style="2" customWidth="1"/>
    <col min="3" max="3" width="27.85546875" style="2" customWidth="1"/>
    <col min="4" max="4" width="24.140625" style="2" bestFit="1" customWidth="1"/>
    <col min="5" max="14" width="11.42578125" style="2" customWidth="1"/>
    <col min="15" max="22" width="10.7109375" style="2" customWidth="1"/>
    <col min="23" max="16384" width="9.140625" style="2"/>
  </cols>
  <sheetData>
    <row r="1" spans="2:30" ht="15.75" thickBot="1" x14ac:dyDescent="0.3"/>
    <row r="2" spans="2:30" ht="24" thickBot="1" x14ac:dyDescent="0.3">
      <c r="B2" s="206" t="s">
        <v>76</v>
      </c>
      <c r="C2" s="207"/>
      <c r="D2" s="208"/>
      <c r="E2" s="209" t="s">
        <v>82</v>
      </c>
      <c r="F2" s="210"/>
      <c r="G2" s="210"/>
      <c r="H2" s="211"/>
      <c r="I2" s="209" t="s">
        <v>83</v>
      </c>
      <c r="J2" s="210"/>
      <c r="K2" s="210"/>
      <c r="L2" s="210"/>
      <c r="M2" s="211"/>
    </row>
    <row r="3" spans="2:30" ht="15.75" thickBot="1" x14ac:dyDescent="0.3"/>
    <row r="4" spans="2:30" ht="19.5" customHeight="1" thickBot="1" x14ac:dyDescent="0.3">
      <c r="B4" s="42" t="s">
        <v>50</v>
      </c>
      <c r="C4" s="61" t="s">
        <v>81</v>
      </c>
      <c r="D4" s="43" t="s">
        <v>32</v>
      </c>
      <c r="E4" s="42" t="s">
        <v>10</v>
      </c>
      <c r="F4" s="43" t="s">
        <v>11</v>
      </c>
      <c r="G4" s="44" t="s">
        <v>12</v>
      </c>
      <c r="H4" s="43" t="s">
        <v>13</v>
      </c>
      <c r="I4" s="44" t="s">
        <v>14</v>
      </c>
      <c r="J4" s="43" t="s">
        <v>15</v>
      </c>
      <c r="K4" s="44" t="s">
        <v>16</v>
      </c>
      <c r="L4" s="43" t="s">
        <v>17</v>
      </c>
      <c r="M4" s="44" t="s">
        <v>18</v>
      </c>
      <c r="N4" s="43" t="s">
        <v>19</v>
      </c>
    </row>
    <row r="5" spans="2:30" ht="19.5" customHeight="1" x14ac:dyDescent="0.25">
      <c r="B5" s="45" t="s">
        <v>25</v>
      </c>
      <c r="C5" s="47" t="s">
        <v>34</v>
      </c>
      <c r="D5" s="46" t="s">
        <v>33</v>
      </c>
      <c r="E5" s="63"/>
      <c r="F5" s="63"/>
      <c r="G5" s="148"/>
      <c r="H5" s="148"/>
      <c r="I5" s="65"/>
      <c r="J5" s="148"/>
      <c r="K5" s="64"/>
      <c r="L5" s="64"/>
      <c r="M5" s="65"/>
      <c r="N5" s="64"/>
    </row>
    <row r="6" spans="2:30" ht="19.5" customHeight="1" x14ac:dyDescent="0.25">
      <c r="B6" s="45" t="s">
        <v>25</v>
      </c>
      <c r="C6" s="47" t="s">
        <v>24</v>
      </c>
      <c r="D6" s="46" t="s">
        <v>35</v>
      </c>
      <c r="E6" s="63"/>
      <c r="F6" s="63"/>
      <c r="G6" s="64"/>
      <c r="H6" s="64"/>
      <c r="I6" s="65"/>
      <c r="J6" s="64"/>
      <c r="K6" s="64"/>
      <c r="L6" s="64"/>
      <c r="M6" s="65"/>
      <c r="N6" s="64"/>
      <c r="AB6" s="155" t="s">
        <v>29</v>
      </c>
      <c r="AC6" s="155" t="s">
        <v>29</v>
      </c>
      <c r="AD6" s="155">
        <f>IF(E$5&lt;6,1,0)</f>
        <v>1</v>
      </c>
    </row>
    <row r="7" spans="2:30" ht="19.5" customHeight="1" x14ac:dyDescent="0.25">
      <c r="B7" s="45" t="s">
        <v>26</v>
      </c>
      <c r="C7" s="47" t="s">
        <v>23</v>
      </c>
      <c r="D7" s="46" t="s">
        <v>141</v>
      </c>
      <c r="E7" s="66"/>
      <c r="F7" s="66"/>
      <c r="G7" s="67"/>
      <c r="H7" s="67"/>
      <c r="I7" s="68"/>
      <c r="J7" s="67"/>
      <c r="K7" s="67"/>
      <c r="L7" s="67"/>
      <c r="M7" s="68"/>
      <c r="N7" s="67"/>
      <c r="AB7" s="155" t="s">
        <v>30</v>
      </c>
      <c r="AC7" s="155" t="s">
        <v>30</v>
      </c>
      <c r="AD7" s="155">
        <f t="shared" ref="AD7:AD8" si="0">IF(E$5&lt;6,1,0)</f>
        <v>1</v>
      </c>
    </row>
    <row r="8" spans="2:30" ht="19.5" hidden="1" customHeight="1" x14ac:dyDescent="0.25">
      <c r="B8" s="45" t="s">
        <v>28</v>
      </c>
      <c r="C8" s="47" t="s">
        <v>39</v>
      </c>
      <c r="D8" s="47" t="s">
        <v>38</v>
      </c>
      <c r="E8" s="63"/>
      <c r="F8" s="63"/>
      <c r="G8" s="63"/>
      <c r="H8" s="64"/>
      <c r="I8" s="65"/>
      <c r="J8" s="64"/>
      <c r="K8" s="64"/>
      <c r="L8" s="64"/>
      <c r="M8" s="65"/>
      <c r="N8" s="64"/>
      <c r="AB8" s="155"/>
      <c r="AC8" s="155" t="s">
        <v>37</v>
      </c>
      <c r="AD8" s="155">
        <f t="shared" si="0"/>
        <v>1</v>
      </c>
    </row>
    <row r="9" spans="2:30" ht="19.5" hidden="1" customHeight="1" x14ac:dyDescent="0.25">
      <c r="B9" s="45" t="s">
        <v>28</v>
      </c>
      <c r="C9" s="47" t="s">
        <v>40</v>
      </c>
      <c r="D9" s="47" t="s">
        <v>38</v>
      </c>
      <c r="E9" s="63"/>
      <c r="F9" s="63"/>
      <c r="G9" s="63"/>
      <c r="H9" s="64"/>
      <c r="I9" s="65"/>
      <c r="J9" s="64"/>
      <c r="K9" s="64"/>
      <c r="L9" s="64"/>
      <c r="M9" s="65"/>
      <c r="N9" s="64"/>
    </row>
    <row r="10" spans="2:30" ht="19.5" hidden="1" customHeight="1" x14ac:dyDescent="0.25">
      <c r="B10" s="45" t="s">
        <v>28</v>
      </c>
      <c r="C10" s="47" t="s">
        <v>41</v>
      </c>
      <c r="D10" s="47" t="s">
        <v>38</v>
      </c>
      <c r="E10" s="63"/>
      <c r="F10" s="63"/>
      <c r="G10" s="63"/>
      <c r="H10" s="64"/>
      <c r="I10" s="65"/>
      <c r="J10" s="64"/>
      <c r="K10" s="64"/>
      <c r="L10" s="64"/>
      <c r="M10" s="65"/>
      <c r="N10" s="64"/>
    </row>
    <row r="11" spans="2:30" ht="19.5" hidden="1" customHeight="1" x14ac:dyDescent="0.25">
      <c r="B11" s="45" t="s">
        <v>28</v>
      </c>
      <c r="C11" s="47" t="s">
        <v>42</v>
      </c>
      <c r="D11" s="47" t="s">
        <v>38</v>
      </c>
      <c r="E11" s="63"/>
      <c r="F11" s="63"/>
      <c r="G11" s="63"/>
      <c r="H11" s="64"/>
      <c r="I11" s="65"/>
      <c r="J11" s="64"/>
      <c r="K11" s="64"/>
      <c r="L11" s="64"/>
      <c r="M11" s="65"/>
      <c r="N11" s="64"/>
      <c r="AB11" s="2">
        <v>1</v>
      </c>
      <c r="AC11" s="4">
        <v>0.5</v>
      </c>
    </row>
    <row r="12" spans="2:30" ht="19.5" customHeight="1" x14ac:dyDescent="0.25">
      <c r="B12" s="45" t="s">
        <v>28</v>
      </c>
      <c r="C12" s="47" t="s">
        <v>152</v>
      </c>
      <c r="D12" s="154" t="s">
        <v>153</v>
      </c>
      <c r="E12" s="63"/>
      <c r="F12" s="63"/>
      <c r="G12" s="63"/>
      <c r="H12" s="64"/>
      <c r="I12" s="65"/>
      <c r="J12" s="64"/>
      <c r="K12" s="64"/>
      <c r="L12" s="64"/>
      <c r="M12" s="65"/>
      <c r="N12" s="64"/>
      <c r="AB12" s="155">
        <v>2</v>
      </c>
      <c r="AC12" s="157">
        <v>0.75</v>
      </c>
    </row>
    <row r="13" spans="2:30" ht="19.5" customHeight="1" x14ac:dyDescent="0.25">
      <c r="B13" s="45" t="s">
        <v>27</v>
      </c>
      <c r="C13" s="47" t="s">
        <v>51</v>
      </c>
      <c r="D13" s="47" t="s">
        <v>36</v>
      </c>
      <c r="E13" s="69"/>
      <c r="F13" s="69"/>
      <c r="G13" s="70"/>
      <c r="H13" s="70"/>
      <c r="I13" s="71"/>
      <c r="J13" s="70"/>
      <c r="K13" s="70"/>
      <c r="L13" s="70"/>
      <c r="M13" s="71"/>
      <c r="N13" s="70"/>
      <c r="AB13" s="155">
        <v>3</v>
      </c>
      <c r="AC13" s="157">
        <v>0.9</v>
      </c>
    </row>
    <row r="14" spans="2:30" ht="19.5" customHeight="1" thickBot="1" x14ac:dyDescent="0.3">
      <c r="B14" s="48" t="s">
        <v>27</v>
      </c>
      <c r="C14" s="49" t="s">
        <v>31</v>
      </c>
      <c r="D14" s="49" t="s">
        <v>138</v>
      </c>
      <c r="E14" s="72"/>
      <c r="F14" s="72"/>
      <c r="G14" s="73"/>
      <c r="H14" s="73"/>
      <c r="I14" s="74"/>
      <c r="J14" s="73"/>
      <c r="K14" s="73"/>
      <c r="L14" s="73"/>
      <c r="M14" s="74"/>
      <c r="N14" s="73"/>
      <c r="AB14" s="155">
        <v>4</v>
      </c>
      <c r="AC14" s="157">
        <v>1</v>
      </c>
    </row>
    <row r="15" spans="2:30" ht="19.5" customHeight="1" thickBot="1" x14ac:dyDescent="0.3"/>
    <row r="16" spans="2:30" ht="19.5" customHeight="1" thickBot="1" x14ac:dyDescent="0.3">
      <c r="B16" s="61" t="s">
        <v>81</v>
      </c>
      <c r="C16" s="42" t="s">
        <v>80</v>
      </c>
      <c r="D16" s="43" t="s">
        <v>43</v>
      </c>
      <c r="E16" s="44" t="s">
        <v>10</v>
      </c>
      <c r="F16" s="43" t="s">
        <v>11</v>
      </c>
      <c r="G16" s="44" t="s">
        <v>12</v>
      </c>
      <c r="H16" s="43" t="s">
        <v>13</v>
      </c>
      <c r="I16" s="43" t="s">
        <v>14</v>
      </c>
      <c r="J16" s="44" t="s">
        <v>15</v>
      </c>
      <c r="K16" s="86" t="s">
        <v>16</v>
      </c>
      <c r="L16" s="44" t="s">
        <v>17</v>
      </c>
      <c r="M16" s="43" t="s">
        <v>18</v>
      </c>
      <c r="N16" s="50" t="s">
        <v>19</v>
      </c>
    </row>
    <row r="17" spans="2:14" ht="19.5" customHeight="1" x14ac:dyDescent="0.25">
      <c r="C17" s="45" t="s">
        <v>44</v>
      </c>
      <c r="D17" s="51" t="s">
        <v>140</v>
      </c>
      <c r="E17" s="7" t="str">
        <f>IF(E5&lt;&gt;"",E5*250+E6*150,"")</f>
        <v/>
      </c>
      <c r="F17" s="40" t="str">
        <f t="shared" ref="F17:N17" si="1">IF(F5&lt;&gt;"",F5*250+F6*150,"")</f>
        <v/>
      </c>
      <c r="G17" s="7" t="str">
        <f t="shared" si="1"/>
        <v/>
      </c>
      <c r="H17" s="40" t="str">
        <f t="shared" si="1"/>
        <v/>
      </c>
      <c r="I17" s="40" t="str">
        <f t="shared" si="1"/>
        <v/>
      </c>
      <c r="J17" s="7" t="str">
        <f t="shared" si="1"/>
        <v/>
      </c>
      <c r="K17" s="40" t="str">
        <f t="shared" si="1"/>
        <v/>
      </c>
      <c r="L17" s="7" t="str">
        <f t="shared" si="1"/>
        <v/>
      </c>
      <c r="M17" s="40" t="str">
        <f t="shared" si="1"/>
        <v/>
      </c>
      <c r="N17" s="34" t="str">
        <f t="shared" si="1"/>
        <v/>
      </c>
    </row>
    <row r="18" spans="2:14" ht="19.5" customHeight="1" thickBot="1" x14ac:dyDescent="0.3">
      <c r="C18" s="45" t="s">
        <v>139</v>
      </c>
      <c r="D18" s="51" t="s">
        <v>45</v>
      </c>
      <c r="E18" s="7">
        <f t="shared" ref="E18:N18" si="2">+E7*(1-E13)</f>
        <v>0</v>
      </c>
      <c r="F18" s="40">
        <f t="shared" si="2"/>
        <v>0</v>
      </c>
      <c r="G18" s="7">
        <f t="shared" si="2"/>
        <v>0</v>
      </c>
      <c r="H18" s="40">
        <f t="shared" si="2"/>
        <v>0</v>
      </c>
      <c r="I18" s="40">
        <f t="shared" si="2"/>
        <v>0</v>
      </c>
      <c r="J18" s="7">
        <f t="shared" si="2"/>
        <v>0</v>
      </c>
      <c r="K18" s="40">
        <f t="shared" si="2"/>
        <v>0</v>
      </c>
      <c r="L18" s="7">
        <f t="shared" si="2"/>
        <v>0</v>
      </c>
      <c r="M18" s="40">
        <f t="shared" si="2"/>
        <v>0</v>
      </c>
      <c r="N18" s="34">
        <f t="shared" si="2"/>
        <v>0</v>
      </c>
    </row>
    <row r="19" spans="2:14" ht="19.5" customHeight="1" thickBot="1" x14ac:dyDescent="0.3">
      <c r="C19" s="42" t="s">
        <v>77</v>
      </c>
      <c r="D19" s="57" t="s">
        <v>136</v>
      </c>
      <c r="E19" s="58" t="str">
        <f>IFERROR(E18-E17,"")</f>
        <v/>
      </c>
      <c r="F19" s="59" t="str">
        <f t="shared" ref="F19:N19" si="3">IFERROR(F18-F17,"")</f>
        <v/>
      </c>
      <c r="G19" s="58" t="str">
        <f t="shared" si="3"/>
        <v/>
      </c>
      <c r="H19" s="59" t="str">
        <f t="shared" si="3"/>
        <v/>
      </c>
      <c r="I19" s="59" t="str">
        <f t="shared" si="3"/>
        <v/>
      </c>
      <c r="J19" s="58" t="str">
        <f t="shared" si="3"/>
        <v/>
      </c>
      <c r="K19" s="59" t="str">
        <f t="shared" si="3"/>
        <v/>
      </c>
      <c r="L19" s="58" t="str">
        <f t="shared" si="3"/>
        <v/>
      </c>
      <c r="M19" s="59" t="str">
        <f t="shared" si="3"/>
        <v/>
      </c>
      <c r="N19" s="60" t="str">
        <f t="shared" si="3"/>
        <v/>
      </c>
    </row>
    <row r="20" spans="2:14" ht="19.5" customHeight="1" x14ac:dyDescent="0.25">
      <c r="C20" s="45" t="s">
        <v>52</v>
      </c>
      <c r="D20" s="51" t="s">
        <v>154</v>
      </c>
      <c r="E20" s="7">
        <f>+E12*2000000</f>
        <v>0</v>
      </c>
      <c r="F20" s="40">
        <f t="shared" ref="F20:N20" si="4">+F12*2000000</f>
        <v>0</v>
      </c>
      <c r="G20" s="7">
        <f t="shared" si="4"/>
        <v>0</v>
      </c>
      <c r="H20" s="40">
        <f t="shared" si="4"/>
        <v>0</v>
      </c>
      <c r="I20" s="40">
        <f t="shared" si="4"/>
        <v>0</v>
      </c>
      <c r="J20" s="7">
        <f t="shared" si="4"/>
        <v>0</v>
      </c>
      <c r="K20" s="40">
        <f t="shared" si="4"/>
        <v>0</v>
      </c>
      <c r="L20" s="7">
        <f t="shared" si="4"/>
        <v>0</v>
      </c>
      <c r="M20" s="40">
        <f t="shared" si="4"/>
        <v>0</v>
      </c>
      <c r="N20" s="34">
        <f t="shared" si="4"/>
        <v>0</v>
      </c>
    </row>
    <row r="21" spans="2:14" ht="19.5" customHeight="1" thickBot="1" x14ac:dyDescent="0.3">
      <c r="C21" s="48" t="s">
        <v>79</v>
      </c>
      <c r="D21" s="52" t="s">
        <v>78</v>
      </c>
      <c r="E21" s="53">
        <f t="shared" ref="E21:N21" si="5">IFERROR(LOOKUP(E12,channel),0)</f>
        <v>0</v>
      </c>
      <c r="F21" s="54">
        <f t="shared" si="5"/>
        <v>0</v>
      </c>
      <c r="G21" s="53">
        <f t="shared" si="5"/>
        <v>0</v>
      </c>
      <c r="H21" s="54">
        <f t="shared" si="5"/>
        <v>0</v>
      </c>
      <c r="I21" s="54">
        <f t="shared" si="5"/>
        <v>0</v>
      </c>
      <c r="J21" s="53">
        <f t="shared" si="5"/>
        <v>0</v>
      </c>
      <c r="K21" s="54">
        <f t="shared" si="5"/>
        <v>0</v>
      </c>
      <c r="L21" s="53">
        <f t="shared" si="5"/>
        <v>0</v>
      </c>
      <c r="M21" s="54">
        <f t="shared" si="5"/>
        <v>0</v>
      </c>
      <c r="N21" s="55">
        <f t="shared" si="5"/>
        <v>0</v>
      </c>
    </row>
    <row r="22" spans="2:14" ht="19.5" customHeight="1" thickBot="1" x14ac:dyDescent="0.3"/>
    <row r="23" spans="2:14" ht="19.5" customHeight="1" thickBot="1" x14ac:dyDescent="0.3">
      <c r="B23" s="42" t="s">
        <v>50</v>
      </c>
      <c r="C23" s="62" t="s">
        <v>84</v>
      </c>
      <c r="D23" s="43" t="s">
        <v>32</v>
      </c>
      <c r="E23" s="42" t="s">
        <v>10</v>
      </c>
      <c r="F23" s="43" t="s">
        <v>11</v>
      </c>
      <c r="G23" s="44" t="s">
        <v>12</v>
      </c>
      <c r="H23" s="43" t="s">
        <v>13</v>
      </c>
      <c r="I23" s="44" t="s">
        <v>14</v>
      </c>
      <c r="J23" s="43" t="s">
        <v>15</v>
      </c>
      <c r="K23" s="44" t="s">
        <v>16</v>
      </c>
      <c r="L23" s="43" t="s">
        <v>17</v>
      </c>
      <c r="M23" s="44" t="s">
        <v>18</v>
      </c>
      <c r="N23" s="43" t="s">
        <v>19</v>
      </c>
    </row>
    <row r="24" spans="2:14" ht="19.5" customHeight="1" x14ac:dyDescent="0.25">
      <c r="B24" s="45" t="s">
        <v>25</v>
      </c>
      <c r="C24" s="47" t="s">
        <v>34</v>
      </c>
      <c r="D24" s="46" t="s">
        <v>33</v>
      </c>
      <c r="E24" s="63"/>
      <c r="F24" s="148"/>
      <c r="G24" s="148"/>
      <c r="H24" s="65"/>
      <c r="I24" s="148"/>
      <c r="J24" s="64"/>
      <c r="K24" s="64"/>
      <c r="L24" s="63"/>
      <c r="M24" s="63"/>
      <c r="N24" s="148"/>
    </row>
    <row r="25" spans="2:14" ht="19.5" customHeight="1" x14ac:dyDescent="0.25">
      <c r="B25" s="45" t="s">
        <v>25</v>
      </c>
      <c r="C25" s="47" t="s">
        <v>24</v>
      </c>
      <c r="D25" s="46" t="s">
        <v>35</v>
      </c>
      <c r="E25" s="63"/>
      <c r="F25" s="64"/>
      <c r="G25" s="64"/>
      <c r="H25" s="65"/>
      <c r="I25" s="64"/>
      <c r="J25" s="64"/>
      <c r="K25" s="64"/>
      <c r="L25" s="63"/>
      <c r="M25" s="63"/>
      <c r="N25" s="64"/>
    </row>
    <row r="26" spans="2:14" ht="19.5" customHeight="1" x14ac:dyDescent="0.25">
      <c r="B26" s="45" t="s">
        <v>26</v>
      </c>
      <c r="C26" s="47" t="s">
        <v>23</v>
      </c>
      <c r="D26" s="46" t="s">
        <v>141</v>
      </c>
      <c r="E26" s="66"/>
      <c r="F26" s="67"/>
      <c r="G26" s="67"/>
      <c r="H26" s="68"/>
      <c r="I26" s="67"/>
      <c r="J26" s="67"/>
      <c r="K26" s="67"/>
      <c r="L26" s="66"/>
      <c r="M26" s="66"/>
      <c r="N26" s="67"/>
    </row>
    <row r="27" spans="2:14" ht="19.5" hidden="1" customHeight="1" x14ac:dyDescent="0.25">
      <c r="B27" s="45" t="s">
        <v>28</v>
      </c>
      <c r="C27" s="47" t="s">
        <v>39</v>
      </c>
      <c r="D27" s="47" t="s">
        <v>38</v>
      </c>
      <c r="E27" s="63"/>
      <c r="F27" s="64"/>
      <c r="G27" s="64"/>
      <c r="H27" s="65"/>
      <c r="I27" s="64"/>
      <c r="J27" s="64"/>
      <c r="K27" s="64"/>
      <c r="L27" s="63"/>
      <c r="M27" s="63"/>
      <c r="N27" s="64"/>
    </row>
    <row r="28" spans="2:14" ht="19.5" hidden="1" customHeight="1" x14ac:dyDescent="0.25">
      <c r="B28" s="45" t="s">
        <v>28</v>
      </c>
      <c r="C28" s="47" t="s">
        <v>40</v>
      </c>
      <c r="D28" s="47" t="s">
        <v>38</v>
      </c>
      <c r="E28" s="63"/>
      <c r="F28" s="64"/>
      <c r="G28" s="64"/>
      <c r="H28" s="65"/>
      <c r="I28" s="64"/>
      <c r="J28" s="64"/>
      <c r="K28" s="64"/>
      <c r="L28" s="63"/>
      <c r="M28" s="63"/>
      <c r="N28" s="64"/>
    </row>
    <row r="29" spans="2:14" ht="19.5" hidden="1" customHeight="1" x14ac:dyDescent="0.25">
      <c r="B29" s="45" t="s">
        <v>28</v>
      </c>
      <c r="C29" s="47" t="s">
        <v>41</v>
      </c>
      <c r="D29" s="47" t="s">
        <v>38</v>
      </c>
      <c r="E29" s="63"/>
      <c r="F29" s="64"/>
      <c r="G29" s="64"/>
      <c r="H29" s="65"/>
      <c r="I29" s="64"/>
      <c r="J29" s="64"/>
      <c r="K29" s="64"/>
      <c r="L29" s="63"/>
      <c r="M29" s="63"/>
      <c r="N29" s="64"/>
    </row>
    <row r="30" spans="2:14" ht="19.5" hidden="1" customHeight="1" x14ac:dyDescent="0.25">
      <c r="B30" s="45" t="s">
        <v>28</v>
      </c>
      <c r="C30" s="47" t="s">
        <v>42</v>
      </c>
      <c r="D30" s="47" t="s">
        <v>38</v>
      </c>
      <c r="E30" s="63"/>
      <c r="F30" s="64"/>
      <c r="G30" s="64"/>
      <c r="H30" s="65"/>
      <c r="I30" s="64"/>
      <c r="J30" s="64"/>
      <c r="K30" s="64"/>
      <c r="L30" s="63"/>
      <c r="M30" s="63"/>
      <c r="N30" s="64"/>
    </row>
    <row r="31" spans="2:14" ht="19.5" customHeight="1" x14ac:dyDescent="0.25">
      <c r="B31" s="45" t="s">
        <v>28</v>
      </c>
      <c r="C31" s="47" t="s">
        <v>152</v>
      </c>
      <c r="D31" s="154" t="s">
        <v>153</v>
      </c>
      <c r="E31" s="63"/>
      <c r="F31" s="63"/>
      <c r="G31" s="63"/>
      <c r="H31" s="64"/>
      <c r="I31" s="65"/>
      <c r="J31" s="64"/>
      <c r="K31" s="64"/>
      <c r="L31" s="64"/>
      <c r="M31" s="65"/>
      <c r="N31" s="64"/>
    </row>
    <row r="32" spans="2:14" ht="19.5" customHeight="1" x14ac:dyDescent="0.25">
      <c r="B32" s="45" t="s">
        <v>27</v>
      </c>
      <c r="C32" s="47" t="s">
        <v>51</v>
      </c>
      <c r="D32" s="47" t="s">
        <v>36</v>
      </c>
      <c r="E32" s="69"/>
      <c r="F32" s="70"/>
      <c r="G32" s="70"/>
      <c r="H32" s="71"/>
      <c r="I32" s="70"/>
      <c r="J32" s="70"/>
      <c r="K32" s="70"/>
      <c r="L32" s="69"/>
      <c r="M32" s="69"/>
      <c r="N32" s="70"/>
    </row>
    <row r="33" spans="2:14" ht="19.5" customHeight="1" thickBot="1" x14ac:dyDescent="0.3">
      <c r="B33" s="48" t="s">
        <v>27</v>
      </c>
      <c r="C33" s="49" t="s">
        <v>31</v>
      </c>
      <c r="D33" s="49" t="s">
        <v>138</v>
      </c>
      <c r="E33" s="72"/>
      <c r="F33" s="73"/>
      <c r="G33" s="73"/>
      <c r="H33" s="74"/>
      <c r="I33" s="73"/>
      <c r="J33" s="73"/>
      <c r="K33" s="73"/>
      <c r="L33" s="72"/>
      <c r="M33" s="72"/>
      <c r="N33" s="73"/>
    </row>
    <row r="34" spans="2:14" ht="19.5" customHeight="1" thickBot="1" x14ac:dyDescent="0.3"/>
    <row r="35" spans="2:14" ht="19.5" customHeight="1" thickBot="1" x14ac:dyDescent="0.3">
      <c r="B35" s="62" t="s">
        <v>84</v>
      </c>
      <c r="C35" s="42" t="s">
        <v>80</v>
      </c>
      <c r="D35" s="43" t="s">
        <v>43</v>
      </c>
      <c r="E35" s="44" t="s">
        <v>10</v>
      </c>
      <c r="F35" s="43" t="s">
        <v>11</v>
      </c>
      <c r="G35" s="44" t="s">
        <v>12</v>
      </c>
      <c r="H35" s="43" t="s">
        <v>13</v>
      </c>
      <c r="I35" s="43" t="s">
        <v>14</v>
      </c>
      <c r="J35" s="44" t="s">
        <v>15</v>
      </c>
      <c r="K35" s="86" t="s">
        <v>16</v>
      </c>
      <c r="L35" s="44" t="s">
        <v>17</v>
      </c>
      <c r="M35" s="43" t="s">
        <v>18</v>
      </c>
      <c r="N35" s="50" t="s">
        <v>19</v>
      </c>
    </row>
    <row r="36" spans="2:14" ht="19.5" customHeight="1" x14ac:dyDescent="0.25">
      <c r="C36" s="45" t="s">
        <v>44</v>
      </c>
      <c r="D36" s="51" t="s">
        <v>140</v>
      </c>
      <c r="E36" s="7" t="str">
        <f>IF(E24&lt;&gt;"",E24*250+E25*150,"")</f>
        <v/>
      </c>
      <c r="F36" s="40" t="str">
        <f t="shared" ref="F36:N36" si="6">IF(F24&lt;&gt;"",F24*250+F25*150,"")</f>
        <v/>
      </c>
      <c r="G36" s="7" t="str">
        <f t="shared" si="6"/>
        <v/>
      </c>
      <c r="H36" s="40" t="str">
        <f t="shared" si="6"/>
        <v/>
      </c>
      <c r="I36" s="40" t="str">
        <f t="shared" si="6"/>
        <v/>
      </c>
      <c r="J36" s="7" t="str">
        <f t="shared" si="6"/>
        <v/>
      </c>
      <c r="K36" s="40" t="str">
        <f t="shared" si="6"/>
        <v/>
      </c>
      <c r="L36" s="7" t="str">
        <f t="shared" si="6"/>
        <v/>
      </c>
      <c r="M36" s="40" t="str">
        <f t="shared" si="6"/>
        <v/>
      </c>
      <c r="N36" s="34" t="str">
        <f t="shared" si="6"/>
        <v/>
      </c>
    </row>
    <row r="37" spans="2:14" ht="19.5" customHeight="1" thickBot="1" x14ac:dyDescent="0.3">
      <c r="C37" s="45" t="s">
        <v>139</v>
      </c>
      <c r="D37" s="51" t="s">
        <v>45</v>
      </c>
      <c r="E37" s="7">
        <f t="shared" ref="E37:N37" si="7">+E26*(1-E32)</f>
        <v>0</v>
      </c>
      <c r="F37" s="40">
        <f t="shared" si="7"/>
        <v>0</v>
      </c>
      <c r="G37" s="7">
        <f t="shared" si="7"/>
        <v>0</v>
      </c>
      <c r="H37" s="40">
        <f t="shared" si="7"/>
        <v>0</v>
      </c>
      <c r="I37" s="40">
        <f t="shared" si="7"/>
        <v>0</v>
      </c>
      <c r="J37" s="7">
        <f t="shared" si="7"/>
        <v>0</v>
      </c>
      <c r="K37" s="40">
        <f t="shared" si="7"/>
        <v>0</v>
      </c>
      <c r="L37" s="7">
        <f t="shared" si="7"/>
        <v>0</v>
      </c>
      <c r="M37" s="40">
        <f t="shared" si="7"/>
        <v>0</v>
      </c>
      <c r="N37" s="34">
        <f t="shared" si="7"/>
        <v>0</v>
      </c>
    </row>
    <row r="38" spans="2:14" ht="19.5" customHeight="1" thickBot="1" x14ac:dyDescent="0.3">
      <c r="C38" s="42" t="s">
        <v>77</v>
      </c>
      <c r="D38" s="57" t="s">
        <v>136</v>
      </c>
      <c r="E38" s="58" t="str">
        <f>IFERROR(E37-E36,"")</f>
        <v/>
      </c>
      <c r="F38" s="59" t="str">
        <f t="shared" ref="F38" si="8">IFERROR(F37-F36,"")</f>
        <v/>
      </c>
      <c r="G38" s="58" t="str">
        <f t="shared" ref="G38" si="9">IFERROR(G37-G36,"")</f>
        <v/>
      </c>
      <c r="H38" s="59" t="str">
        <f t="shared" ref="H38" si="10">IFERROR(H37-H36,"")</f>
        <v/>
      </c>
      <c r="I38" s="59" t="str">
        <f t="shared" ref="I38" si="11">IFERROR(I37-I36,"")</f>
        <v/>
      </c>
      <c r="J38" s="58" t="str">
        <f t="shared" ref="J38" si="12">IFERROR(J37-J36,"")</f>
        <v/>
      </c>
      <c r="K38" s="59" t="str">
        <f t="shared" ref="K38" si="13">IFERROR(K37-K36,"")</f>
        <v/>
      </c>
      <c r="L38" s="58" t="str">
        <f t="shared" ref="L38" si="14">IFERROR(L37-L36,"")</f>
        <v/>
      </c>
      <c r="M38" s="59" t="str">
        <f t="shared" ref="M38" si="15">IFERROR(M37-M36,"")</f>
        <v/>
      </c>
      <c r="N38" s="60" t="str">
        <f t="shared" ref="N38" si="16">IFERROR(N37-N36,"")</f>
        <v/>
      </c>
    </row>
    <row r="39" spans="2:14" ht="19.5" customHeight="1" x14ac:dyDescent="0.25">
      <c r="C39" s="45" t="s">
        <v>52</v>
      </c>
      <c r="D39" s="51" t="s">
        <v>154</v>
      </c>
      <c r="E39" s="7">
        <f>+E31*2000000</f>
        <v>0</v>
      </c>
      <c r="F39" s="40">
        <f t="shared" ref="F39:N39" si="17">+F31*2000000</f>
        <v>0</v>
      </c>
      <c r="G39" s="7">
        <f t="shared" si="17"/>
        <v>0</v>
      </c>
      <c r="H39" s="40">
        <f t="shared" si="17"/>
        <v>0</v>
      </c>
      <c r="I39" s="40">
        <f t="shared" si="17"/>
        <v>0</v>
      </c>
      <c r="J39" s="7">
        <f t="shared" si="17"/>
        <v>0</v>
      </c>
      <c r="K39" s="40">
        <f t="shared" si="17"/>
        <v>0</v>
      </c>
      <c r="L39" s="7">
        <f t="shared" si="17"/>
        <v>0</v>
      </c>
      <c r="M39" s="40">
        <f t="shared" si="17"/>
        <v>0</v>
      </c>
      <c r="N39" s="34">
        <f t="shared" si="17"/>
        <v>0</v>
      </c>
    </row>
    <row r="40" spans="2:14" ht="19.5" customHeight="1" thickBot="1" x14ac:dyDescent="0.3">
      <c r="C40" s="48" t="s">
        <v>79</v>
      </c>
      <c r="D40" s="52" t="s">
        <v>78</v>
      </c>
      <c r="E40" s="53">
        <f t="shared" ref="E40:N40" si="18">IFERROR(LOOKUP(E31,channel),0)</f>
        <v>0</v>
      </c>
      <c r="F40" s="54">
        <f t="shared" si="18"/>
        <v>0</v>
      </c>
      <c r="G40" s="53">
        <f t="shared" si="18"/>
        <v>0</v>
      </c>
      <c r="H40" s="54">
        <f t="shared" si="18"/>
        <v>0</v>
      </c>
      <c r="I40" s="54">
        <f t="shared" si="18"/>
        <v>0</v>
      </c>
      <c r="J40" s="53">
        <f t="shared" si="18"/>
        <v>0</v>
      </c>
      <c r="K40" s="54">
        <f t="shared" si="18"/>
        <v>0</v>
      </c>
      <c r="L40" s="53">
        <f t="shared" si="18"/>
        <v>0</v>
      </c>
      <c r="M40" s="54">
        <f t="shared" si="18"/>
        <v>0</v>
      </c>
      <c r="N40" s="55">
        <f t="shared" si="18"/>
        <v>0</v>
      </c>
    </row>
    <row r="41" spans="2:14" x14ac:dyDescent="0.25">
      <c r="E41" s="21"/>
      <c r="F41" s="21"/>
      <c r="G41" s="21"/>
    </row>
    <row r="42" spans="2:14" x14ac:dyDescent="0.25">
      <c r="E42" s="21"/>
      <c r="F42" s="21"/>
      <c r="G42" s="21"/>
    </row>
    <row r="43" spans="2:14" x14ac:dyDescent="0.25">
      <c r="E43" s="21"/>
      <c r="F43" s="21"/>
      <c r="G43" s="21"/>
    </row>
  </sheetData>
  <sheetProtection algorithmName="SHA-512" hashValue="y1133CHe8uF0wkyh05tKp/BeLBtOx0Crh1/EoYRu/9NYh+mLb4rMGnNZq9Tga38FKA3qo04wpe8qOOKHO1nLZw==" saltValue="77pKUj7S+8BSQAcOfH51qQ==" spinCount="100000" sheet="1" objects="1" scenarios="1"/>
  <mergeCells count="3">
    <mergeCell ref="B2:D2"/>
    <mergeCell ref="E2:H2"/>
    <mergeCell ref="I2:M2"/>
  </mergeCells>
  <phoneticPr fontId="3" type="noConversion"/>
  <conditionalFormatting sqref="E41:E4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1:F4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1:G4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7">
    <dataValidation type="decimal" allowBlank="1" showInputMessage="1" showErrorMessage="1" error="Enter 1,000 to 6,000 only" sqref="E7:N7 E26:N26" xr:uid="{6C2FADCB-9CDE-4CEE-BA95-4A3304EE0CCC}">
      <formula1>1000</formula1>
      <formula2>6000</formula2>
    </dataValidation>
    <dataValidation type="decimal" allowBlank="1" showInputMessage="1" showErrorMessage="1" error="Enter as a decimal_x000a_0 to 0.5 only" sqref="E13:N13 E32:N32" xr:uid="{EB4117C5-0189-4378-9046-E255EBDE15D7}">
      <formula1>0</formula1>
      <formula2>0.5</formula2>
    </dataValidation>
    <dataValidation type="list" allowBlank="1" showInputMessage="1" showErrorMessage="1" sqref="E8:N11 E27:N30" xr:uid="{350BD9FD-7C8B-46D4-A4C9-FFAF54C19DEF}">
      <formula1>$AB$6:$AB$7</formula1>
    </dataValidation>
    <dataValidation type="whole" allowBlank="1" showInputMessage="1" showErrorMessage="1" error="Design levels = 1 to 5 only" sqref="E6:N6 E25:N25" xr:uid="{2887A828-E0BB-432D-999B-6C02002F313F}">
      <formula1>1</formula1>
      <formula2>5</formula2>
    </dataValidation>
    <dataValidation type="whole" allowBlank="1" showInputMessage="1" showErrorMessage="1" error="Quality levels = 1 to 10 only" sqref="E5:N5 E24:N24" xr:uid="{E9AD9C9D-7327-4DAD-96D2-1692B8E69F3F}">
      <formula1>1</formula1>
      <formula2>10</formula2>
    </dataValidation>
    <dataValidation type="decimal" allowBlank="1" showInputMessage="1" showErrorMessage="1" error="Maximum of 20,000,000" sqref="E14:N14 E33:N33" xr:uid="{30E16724-6B67-4CA5-85E9-B35DBE58B9B6}">
      <formula1>0</formula1>
      <formula2>20000000</formula2>
    </dataValidation>
    <dataValidation type="whole" allowBlank="1" showInputMessage="1" showErrorMessage="1" error="Enter 1 to 4 only" sqref="E12:N12 E31:N31" xr:uid="{B972C536-4FF2-48CB-B1A5-5BFA35F1ED46}">
      <formula1>1</formula1>
      <formula2>4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917F5-AC31-4267-94F7-1A48473C1C9A}">
  <dimension ref="B1:AD43"/>
  <sheetViews>
    <sheetView showGridLines="0" workbookViewId="0">
      <selection activeCell="B2" sqref="B2:D2"/>
    </sheetView>
  </sheetViews>
  <sheetFormatPr defaultRowHeight="15" x14ac:dyDescent="0.25"/>
  <cols>
    <col min="1" max="1" width="1.85546875" style="2" customWidth="1"/>
    <col min="2" max="2" width="16.42578125" style="2" customWidth="1"/>
    <col min="3" max="3" width="27.85546875" style="2" customWidth="1"/>
    <col min="4" max="4" width="24.140625" style="2" bestFit="1" customWidth="1"/>
    <col min="5" max="14" width="11.42578125" style="2" customWidth="1"/>
    <col min="15" max="22" width="10.7109375" style="2" customWidth="1"/>
    <col min="23" max="16384" width="9.140625" style="2"/>
  </cols>
  <sheetData>
    <row r="1" spans="2:30" ht="15.75" thickBot="1" x14ac:dyDescent="0.3"/>
    <row r="2" spans="2:30" ht="24" thickBot="1" x14ac:dyDescent="0.3">
      <c r="B2" s="206" t="s">
        <v>76</v>
      </c>
      <c r="C2" s="207"/>
      <c r="D2" s="208"/>
      <c r="E2" s="209" t="s">
        <v>82</v>
      </c>
      <c r="F2" s="210"/>
      <c r="G2" s="210"/>
      <c r="H2" s="211"/>
      <c r="I2" s="209" t="s">
        <v>83</v>
      </c>
      <c r="J2" s="210"/>
      <c r="K2" s="210"/>
      <c r="L2" s="210"/>
      <c r="M2" s="211"/>
    </row>
    <row r="3" spans="2:30" ht="15.75" thickBot="1" x14ac:dyDescent="0.3"/>
    <row r="4" spans="2:30" ht="19.5" customHeight="1" thickBot="1" x14ac:dyDescent="0.3">
      <c r="B4" s="42" t="s">
        <v>50</v>
      </c>
      <c r="C4" s="61" t="s">
        <v>81</v>
      </c>
      <c r="D4" s="43" t="s">
        <v>32</v>
      </c>
      <c r="E4" s="42" t="s">
        <v>10</v>
      </c>
      <c r="F4" s="43" t="s">
        <v>11</v>
      </c>
      <c r="G4" s="44" t="s">
        <v>12</v>
      </c>
      <c r="H4" s="43" t="s">
        <v>13</v>
      </c>
      <c r="I4" s="44" t="s">
        <v>14</v>
      </c>
      <c r="J4" s="43" t="s">
        <v>15</v>
      </c>
      <c r="K4" s="44" t="s">
        <v>16</v>
      </c>
      <c r="L4" s="43" t="s">
        <v>17</v>
      </c>
      <c r="M4" s="44" t="s">
        <v>18</v>
      </c>
      <c r="N4" s="43" t="s">
        <v>19</v>
      </c>
      <c r="AA4" s="155"/>
      <c r="AB4" s="155"/>
      <c r="AC4" s="155"/>
      <c r="AD4" s="155"/>
    </row>
    <row r="5" spans="2:30" ht="19.5" customHeight="1" x14ac:dyDescent="0.25">
      <c r="B5" s="45" t="s">
        <v>25</v>
      </c>
      <c r="C5" s="47" t="s">
        <v>34</v>
      </c>
      <c r="D5" s="46" t="s">
        <v>33</v>
      </c>
      <c r="E5" s="63"/>
      <c r="F5" s="63"/>
      <c r="G5" s="148"/>
      <c r="H5" s="148"/>
      <c r="I5" s="65"/>
      <c r="J5" s="148"/>
      <c r="K5" s="64"/>
      <c r="L5" s="64"/>
      <c r="M5" s="65"/>
      <c r="N5" s="64"/>
      <c r="AA5" s="155"/>
      <c r="AB5" s="155"/>
      <c r="AC5" s="155"/>
      <c r="AD5" s="155"/>
    </row>
    <row r="6" spans="2:30" ht="19.5" customHeight="1" x14ac:dyDescent="0.25">
      <c r="B6" s="45" t="s">
        <v>25</v>
      </c>
      <c r="C6" s="47" t="s">
        <v>24</v>
      </c>
      <c r="D6" s="46" t="s">
        <v>35</v>
      </c>
      <c r="E6" s="63"/>
      <c r="F6" s="63"/>
      <c r="G6" s="64"/>
      <c r="H6" s="64"/>
      <c r="I6" s="65"/>
      <c r="J6" s="64"/>
      <c r="K6" s="64"/>
      <c r="L6" s="64"/>
      <c r="M6" s="65"/>
      <c r="N6" s="64"/>
      <c r="AA6" s="155"/>
      <c r="AB6" s="155" t="s">
        <v>29</v>
      </c>
      <c r="AC6" s="155" t="s">
        <v>29</v>
      </c>
      <c r="AD6" s="155">
        <f>IF(E$5&lt;6,1,0)</f>
        <v>1</v>
      </c>
    </row>
    <row r="7" spans="2:30" ht="19.5" customHeight="1" x14ac:dyDescent="0.25">
      <c r="B7" s="45" t="s">
        <v>26</v>
      </c>
      <c r="C7" s="47" t="s">
        <v>23</v>
      </c>
      <c r="D7" s="46" t="s">
        <v>141</v>
      </c>
      <c r="E7" s="66"/>
      <c r="F7" s="66"/>
      <c r="G7" s="67"/>
      <c r="H7" s="67"/>
      <c r="I7" s="68"/>
      <c r="J7" s="67"/>
      <c r="K7" s="67"/>
      <c r="L7" s="67"/>
      <c r="M7" s="68"/>
      <c r="N7" s="67"/>
      <c r="AA7" s="155"/>
      <c r="AB7" s="155" t="s">
        <v>30</v>
      </c>
      <c r="AC7" s="155" t="s">
        <v>30</v>
      </c>
      <c r="AD7" s="155">
        <f t="shared" ref="AD7:AD8" si="0">IF(E$5&lt;6,1,0)</f>
        <v>1</v>
      </c>
    </row>
    <row r="8" spans="2:30" ht="19.5" hidden="1" customHeight="1" x14ac:dyDescent="0.25">
      <c r="B8" s="45" t="s">
        <v>28</v>
      </c>
      <c r="C8" s="47" t="s">
        <v>39</v>
      </c>
      <c r="D8" s="47" t="s">
        <v>38</v>
      </c>
      <c r="E8" s="63"/>
      <c r="F8" s="63"/>
      <c r="G8" s="63"/>
      <c r="H8" s="64"/>
      <c r="I8" s="65"/>
      <c r="J8" s="64"/>
      <c r="K8" s="64"/>
      <c r="L8" s="64"/>
      <c r="M8" s="65"/>
      <c r="N8" s="64"/>
      <c r="AA8" s="155"/>
      <c r="AB8" s="155"/>
      <c r="AC8" s="155" t="s">
        <v>37</v>
      </c>
      <c r="AD8" s="155">
        <f t="shared" si="0"/>
        <v>1</v>
      </c>
    </row>
    <row r="9" spans="2:30" ht="19.5" hidden="1" customHeight="1" x14ac:dyDescent="0.25">
      <c r="B9" s="45" t="s">
        <v>28</v>
      </c>
      <c r="C9" s="47" t="s">
        <v>40</v>
      </c>
      <c r="D9" s="47" t="s">
        <v>38</v>
      </c>
      <c r="E9" s="63"/>
      <c r="F9" s="63"/>
      <c r="G9" s="63"/>
      <c r="H9" s="64"/>
      <c r="I9" s="65"/>
      <c r="J9" s="64"/>
      <c r="K9" s="64"/>
      <c r="L9" s="64"/>
      <c r="M9" s="65"/>
      <c r="N9" s="64"/>
      <c r="AA9" s="155"/>
      <c r="AB9" s="155"/>
      <c r="AC9" s="155"/>
      <c r="AD9" s="155"/>
    </row>
    <row r="10" spans="2:30" ht="19.5" hidden="1" customHeight="1" x14ac:dyDescent="0.25">
      <c r="B10" s="45" t="s">
        <v>28</v>
      </c>
      <c r="C10" s="47" t="s">
        <v>41</v>
      </c>
      <c r="D10" s="47" t="s">
        <v>38</v>
      </c>
      <c r="E10" s="63"/>
      <c r="F10" s="63"/>
      <c r="G10" s="63"/>
      <c r="H10" s="64"/>
      <c r="I10" s="65"/>
      <c r="J10" s="64"/>
      <c r="K10" s="64"/>
      <c r="L10" s="64"/>
      <c r="M10" s="65"/>
      <c r="N10" s="64"/>
      <c r="AA10" s="155"/>
      <c r="AB10" s="155"/>
      <c r="AC10" s="155"/>
      <c r="AD10" s="155"/>
    </row>
    <row r="11" spans="2:30" ht="19.5" hidden="1" customHeight="1" x14ac:dyDescent="0.25">
      <c r="B11" s="45" t="s">
        <v>28</v>
      </c>
      <c r="C11" s="47" t="s">
        <v>42</v>
      </c>
      <c r="D11" s="47" t="s">
        <v>38</v>
      </c>
      <c r="E11" s="63"/>
      <c r="F11" s="63"/>
      <c r="G11" s="63"/>
      <c r="H11" s="64"/>
      <c r="I11" s="65"/>
      <c r="J11" s="64"/>
      <c r="K11" s="64"/>
      <c r="L11" s="64"/>
      <c r="M11" s="65"/>
      <c r="N11" s="64"/>
      <c r="AA11" s="155"/>
      <c r="AB11" s="155"/>
      <c r="AC11" s="155"/>
      <c r="AD11" s="155"/>
    </row>
    <row r="12" spans="2:30" ht="19.5" customHeight="1" x14ac:dyDescent="0.25">
      <c r="B12" s="45" t="s">
        <v>28</v>
      </c>
      <c r="C12" s="47" t="s">
        <v>152</v>
      </c>
      <c r="D12" s="154" t="s">
        <v>153</v>
      </c>
      <c r="E12" s="63"/>
      <c r="F12" s="63"/>
      <c r="G12" s="63"/>
      <c r="H12" s="64"/>
      <c r="I12" s="65"/>
      <c r="J12" s="64"/>
      <c r="K12" s="64"/>
      <c r="L12" s="64"/>
      <c r="M12" s="65"/>
      <c r="N12" s="64"/>
      <c r="AA12" s="155"/>
      <c r="AB12" s="155"/>
      <c r="AC12" s="155"/>
      <c r="AD12" s="155"/>
    </row>
    <row r="13" spans="2:30" ht="19.5" customHeight="1" x14ac:dyDescent="0.25">
      <c r="B13" s="45" t="s">
        <v>27</v>
      </c>
      <c r="C13" s="47" t="s">
        <v>51</v>
      </c>
      <c r="D13" s="47" t="s">
        <v>36</v>
      </c>
      <c r="E13" s="69"/>
      <c r="F13" s="69"/>
      <c r="G13" s="70"/>
      <c r="H13" s="70"/>
      <c r="I13" s="71"/>
      <c r="J13" s="70"/>
      <c r="K13" s="70"/>
      <c r="L13" s="70"/>
      <c r="M13" s="71"/>
      <c r="N13" s="70"/>
    </row>
    <row r="14" spans="2:30" ht="19.5" customHeight="1" thickBot="1" x14ac:dyDescent="0.3">
      <c r="B14" s="48" t="s">
        <v>27</v>
      </c>
      <c r="C14" s="49" t="s">
        <v>31</v>
      </c>
      <c r="D14" s="49" t="s">
        <v>138</v>
      </c>
      <c r="E14" s="72"/>
      <c r="F14" s="72"/>
      <c r="G14" s="73"/>
      <c r="H14" s="73"/>
      <c r="I14" s="74"/>
      <c r="J14" s="73"/>
      <c r="K14" s="73"/>
      <c r="L14" s="73"/>
      <c r="M14" s="74"/>
      <c r="N14" s="73"/>
    </row>
    <row r="15" spans="2:30" ht="19.5" customHeight="1" thickBot="1" x14ac:dyDescent="0.3"/>
    <row r="16" spans="2:30" ht="19.5" customHeight="1" thickBot="1" x14ac:dyDescent="0.3">
      <c r="B16" s="61" t="s">
        <v>81</v>
      </c>
      <c r="C16" s="42" t="s">
        <v>80</v>
      </c>
      <c r="D16" s="43" t="s">
        <v>43</v>
      </c>
      <c r="E16" s="44" t="s">
        <v>10</v>
      </c>
      <c r="F16" s="43" t="s">
        <v>11</v>
      </c>
      <c r="G16" s="44" t="s">
        <v>12</v>
      </c>
      <c r="H16" s="43" t="s">
        <v>13</v>
      </c>
      <c r="I16" s="43" t="s">
        <v>14</v>
      </c>
      <c r="J16" s="44" t="s">
        <v>15</v>
      </c>
      <c r="K16" s="86" t="s">
        <v>16</v>
      </c>
      <c r="L16" s="44" t="s">
        <v>17</v>
      </c>
      <c r="M16" s="43" t="s">
        <v>18</v>
      </c>
      <c r="N16" s="50" t="s">
        <v>19</v>
      </c>
    </row>
    <row r="17" spans="2:14" ht="19.5" customHeight="1" x14ac:dyDescent="0.25">
      <c r="C17" s="45" t="s">
        <v>44</v>
      </c>
      <c r="D17" s="51" t="s">
        <v>140</v>
      </c>
      <c r="E17" s="7" t="str">
        <f>IF(E5&lt;&gt;"",E5*250+E6*150,"")</f>
        <v/>
      </c>
      <c r="F17" s="40" t="str">
        <f t="shared" ref="F17:N17" si="1">IF(F5&lt;&gt;"",F5*250+F6*150,"")</f>
        <v/>
      </c>
      <c r="G17" s="7" t="str">
        <f t="shared" si="1"/>
        <v/>
      </c>
      <c r="H17" s="40" t="str">
        <f t="shared" si="1"/>
        <v/>
      </c>
      <c r="I17" s="40" t="str">
        <f t="shared" si="1"/>
        <v/>
      </c>
      <c r="J17" s="7" t="str">
        <f t="shared" si="1"/>
        <v/>
      </c>
      <c r="K17" s="40" t="str">
        <f t="shared" si="1"/>
        <v/>
      </c>
      <c r="L17" s="7" t="str">
        <f t="shared" si="1"/>
        <v/>
      </c>
      <c r="M17" s="40" t="str">
        <f t="shared" si="1"/>
        <v/>
      </c>
      <c r="N17" s="34" t="str">
        <f t="shared" si="1"/>
        <v/>
      </c>
    </row>
    <row r="18" spans="2:14" ht="19.5" customHeight="1" thickBot="1" x14ac:dyDescent="0.3">
      <c r="C18" s="45" t="s">
        <v>139</v>
      </c>
      <c r="D18" s="51" t="s">
        <v>45</v>
      </c>
      <c r="E18" s="7">
        <f t="shared" ref="E18:N18" si="2">+E7*(1-E13)</f>
        <v>0</v>
      </c>
      <c r="F18" s="40">
        <f t="shared" si="2"/>
        <v>0</v>
      </c>
      <c r="G18" s="7">
        <f t="shared" si="2"/>
        <v>0</v>
      </c>
      <c r="H18" s="40">
        <f t="shared" si="2"/>
        <v>0</v>
      </c>
      <c r="I18" s="40">
        <f t="shared" si="2"/>
        <v>0</v>
      </c>
      <c r="J18" s="7">
        <f t="shared" si="2"/>
        <v>0</v>
      </c>
      <c r="K18" s="40">
        <f t="shared" si="2"/>
        <v>0</v>
      </c>
      <c r="L18" s="7">
        <f t="shared" si="2"/>
        <v>0</v>
      </c>
      <c r="M18" s="40">
        <f t="shared" si="2"/>
        <v>0</v>
      </c>
      <c r="N18" s="34">
        <f t="shared" si="2"/>
        <v>0</v>
      </c>
    </row>
    <row r="19" spans="2:14" ht="19.5" customHeight="1" thickBot="1" x14ac:dyDescent="0.3">
      <c r="C19" s="42" t="s">
        <v>77</v>
      </c>
      <c r="D19" s="57" t="s">
        <v>136</v>
      </c>
      <c r="E19" s="58" t="str">
        <f>IFERROR(E18-E17,"")</f>
        <v/>
      </c>
      <c r="F19" s="59" t="str">
        <f t="shared" ref="F19:N19" si="3">IFERROR(F18-F17,"")</f>
        <v/>
      </c>
      <c r="G19" s="58" t="str">
        <f t="shared" si="3"/>
        <v/>
      </c>
      <c r="H19" s="59" t="str">
        <f t="shared" si="3"/>
        <v/>
      </c>
      <c r="I19" s="59" t="str">
        <f t="shared" si="3"/>
        <v/>
      </c>
      <c r="J19" s="58" t="str">
        <f t="shared" si="3"/>
        <v/>
      </c>
      <c r="K19" s="59" t="str">
        <f t="shared" si="3"/>
        <v/>
      </c>
      <c r="L19" s="58" t="str">
        <f t="shared" si="3"/>
        <v/>
      </c>
      <c r="M19" s="59" t="str">
        <f t="shared" si="3"/>
        <v/>
      </c>
      <c r="N19" s="60" t="str">
        <f t="shared" si="3"/>
        <v/>
      </c>
    </row>
    <row r="20" spans="2:14" ht="19.5" customHeight="1" x14ac:dyDescent="0.25">
      <c r="C20" s="45" t="s">
        <v>52</v>
      </c>
      <c r="D20" s="51" t="s">
        <v>154</v>
      </c>
      <c r="E20" s="7">
        <f>+E12*2000000</f>
        <v>0</v>
      </c>
      <c r="F20" s="40">
        <f t="shared" ref="F20:N20" si="4">+F12*2000000</f>
        <v>0</v>
      </c>
      <c r="G20" s="7">
        <f t="shared" si="4"/>
        <v>0</v>
      </c>
      <c r="H20" s="40">
        <f t="shared" si="4"/>
        <v>0</v>
      </c>
      <c r="I20" s="40">
        <f t="shared" si="4"/>
        <v>0</v>
      </c>
      <c r="J20" s="7">
        <f t="shared" si="4"/>
        <v>0</v>
      </c>
      <c r="K20" s="40">
        <f t="shared" si="4"/>
        <v>0</v>
      </c>
      <c r="L20" s="7">
        <f t="shared" si="4"/>
        <v>0</v>
      </c>
      <c r="M20" s="40">
        <f t="shared" si="4"/>
        <v>0</v>
      </c>
      <c r="N20" s="34">
        <f t="shared" si="4"/>
        <v>0</v>
      </c>
    </row>
    <row r="21" spans="2:14" ht="19.5" customHeight="1" thickBot="1" x14ac:dyDescent="0.3">
      <c r="C21" s="48" t="s">
        <v>79</v>
      </c>
      <c r="D21" s="52" t="s">
        <v>78</v>
      </c>
      <c r="E21" s="53">
        <f t="shared" ref="E21:N21" si="5">IFERROR(LOOKUP(E12,channel),0)</f>
        <v>0</v>
      </c>
      <c r="F21" s="54">
        <f t="shared" si="5"/>
        <v>0</v>
      </c>
      <c r="G21" s="53">
        <f t="shared" si="5"/>
        <v>0</v>
      </c>
      <c r="H21" s="54">
        <f t="shared" si="5"/>
        <v>0</v>
      </c>
      <c r="I21" s="54">
        <f t="shared" si="5"/>
        <v>0</v>
      </c>
      <c r="J21" s="53">
        <f t="shared" si="5"/>
        <v>0</v>
      </c>
      <c r="K21" s="54">
        <f t="shared" si="5"/>
        <v>0</v>
      </c>
      <c r="L21" s="53">
        <f t="shared" si="5"/>
        <v>0</v>
      </c>
      <c r="M21" s="54">
        <f t="shared" si="5"/>
        <v>0</v>
      </c>
      <c r="N21" s="55">
        <f t="shared" si="5"/>
        <v>0</v>
      </c>
    </row>
    <row r="22" spans="2:14" ht="19.5" customHeight="1" thickBot="1" x14ac:dyDescent="0.3"/>
    <row r="23" spans="2:14" ht="19.5" customHeight="1" thickBot="1" x14ac:dyDescent="0.3">
      <c r="B23" s="42" t="s">
        <v>50</v>
      </c>
      <c r="C23" s="62" t="s">
        <v>84</v>
      </c>
      <c r="D23" s="43" t="s">
        <v>32</v>
      </c>
      <c r="E23" s="42" t="s">
        <v>10</v>
      </c>
      <c r="F23" s="43" t="s">
        <v>11</v>
      </c>
      <c r="G23" s="44" t="s">
        <v>12</v>
      </c>
      <c r="H23" s="43" t="s">
        <v>13</v>
      </c>
      <c r="I23" s="44" t="s">
        <v>14</v>
      </c>
      <c r="J23" s="43" t="s">
        <v>15</v>
      </c>
      <c r="K23" s="44" t="s">
        <v>16</v>
      </c>
      <c r="L23" s="43" t="s">
        <v>17</v>
      </c>
      <c r="M23" s="44" t="s">
        <v>18</v>
      </c>
      <c r="N23" s="43" t="s">
        <v>19</v>
      </c>
    </row>
    <row r="24" spans="2:14" ht="19.5" customHeight="1" x14ac:dyDescent="0.25">
      <c r="B24" s="45" t="s">
        <v>25</v>
      </c>
      <c r="C24" s="47" t="s">
        <v>34</v>
      </c>
      <c r="D24" s="46" t="s">
        <v>33</v>
      </c>
      <c r="E24" s="63"/>
      <c r="F24" s="148"/>
      <c r="G24" s="148"/>
      <c r="H24" s="65"/>
      <c r="I24" s="148"/>
      <c r="J24" s="64"/>
      <c r="K24" s="64"/>
      <c r="L24" s="65"/>
      <c r="M24" s="64"/>
      <c r="N24" s="64"/>
    </row>
    <row r="25" spans="2:14" ht="19.5" customHeight="1" x14ac:dyDescent="0.25">
      <c r="B25" s="45" t="s">
        <v>25</v>
      </c>
      <c r="C25" s="47" t="s">
        <v>24</v>
      </c>
      <c r="D25" s="46" t="s">
        <v>35</v>
      </c>
      <c r="E25" s="63"/>
      <c r="F25" s="64"/>
      <c r="G25" s="64"/>
      <c r="H25" s="65"/>
      <c r="I25" s="64"/>
      <c r="J25" s="64"/>
      <c r="K25" s="64"/>
      <c r="L25" s="65"/>
      <c r="M25" s="64"/>
      <c r="N25" s="64"/>
    </row>
    <row r="26" spans="2:14" ht="19.5" customHeight="1" x14ac:dyDescent="0.25">
      <c r="B26" s="45" t="s">
        <v>26</v>
      </c>
      <c r="C26" s="47" t="s">
        <v>23</v>
      </c>
      <c r="D26" s="46" t="s">
        <v>141</v>
      </c>
      <c r="E26" s="66"/>
      <c r="F26" s="67"/>
      <c r="G26" s="67"/>
      <c r="H26" s="68"/>
      <c r="I26" s="67"/>
      <c r="J26" s="67"/>
      <c r="K26" s="67"/>
      <c r="L26" s="68"/>
      <c r="M26" s="67"/>
      <c r="N26" s="67"/>
    </row>
    <row r="27" spans="2:14" ht="19.5" hidden="1" customHeight="1" x14ac:dyDescent="0.25">
      <c r="B27" s="45" t="s">
        <v>28</v>
      </c>
      <c r="C27" s="47" t="s">
        <v>39</v>
      </c>
      <c r="D27" s="47" t="s">
        <v>38</v>
      </c>
      <c r="E27" s="63"/>
      <c r="F27" s="64"/>
      <c r="G27" s="64"/>
      <c r="H27" s="65"/>
      <c r="I27" s="64"/>
      <c r="J27" s="64"/>
      <c r="K27" s="64"/>
      <c r="L27" s="65"/>
      <c r="M27" s="64"/>
      <c r="N27" s="64"/>
    </row>
    <row r="28" spans="2:14" ht="19.5" hidden="1" customHeight="1" x14ac:dyDescent="0.25">
      <c r="B28" s="45" t="s">
        <v>28</v>
      </c>
      <c r="C28" s="47" t="s">
        <v>40</v>
      </c>
      <c r="D28" s="47" t="s">
        <v>38</v>
      </c>
      <c r="E28" s="63"/>
      <c r="F28" s="64"/>
      <c r="G28" s="64"/>
      <c r="H28" s="65"/>
      <c r="I28" s="64"/>
      <c r="J28" s="64"/>
      <c r="K28" s="64"/>
      <c r="L28" s="65"/>
      <c r="M28" s="64"/>
      <c r="N28" s="64"/>
    </row>
    <row r="29" spans="2:14" ht="19.5" hidden="1" customHeight="1" x14ac:dyDescent="0.25">
      <c r="B29" s="45" t="s">
        <v>28</v>
      </c>
      <c r="C29" s="47" t="s">
        <v>41</v>
      </c>
      <c r="D29" s="47" t="s">
        <v>38</v>
      </c>
      <c r="E29" s="63"/>
      <c r="F29" s="64"/>
      <c r="G29" s="64"/>
      <c r="H29" s="65"/>
      <c r="I29" s="64"/>
      <c r="J29" s="64"/>
      <c r="K29" s="64"/>
      <c r="L29" s="65"/>
      <c r="M29" s="64"/>
      <c r="N29" s="64"/>
    </row>
    <row r="30" spans="2:14" ht="19.5" hidden="1" customHeight="1" x14ac:dyDescent="0.25">
      <c r="B30" s="45" t="s">
        <v>28</v>
      </c>
      <c r="C30" s="47" t="s">
        <v>42</v>
      </c>
      <c r="D30" s="47" t="s">
        <v>38</v>
      </c>
      <c r="E30" s="63"/>
      <c r="F30" s="64"/>
      <c r="G30" s="64"/>
      <c r="H30" s="65"/>
      <c r="I30" s="64"/>
      <c r="J30" s="64"/>
      <c r="K30" s="64"/>
      <c r="L30" s="65"/>
      <c r="M30" s="64"/>
      <c r="N30" s="64"/>
    </row>
    <row r="31" spans="2:14" ht="19.5" customHeight="1" x14ac:dyDescent="0.25">
      <c r="B31" s="45" t="s">
        <v>28</v>
      </c>
      <c r="C31" s="47" t="s">
        <v>152</v>
      </c>
      <c r="D31" s="154" t="s">
        <v>153</v>
      </c>
      <c r="E31" s="63"/>
      <c r="F31" s="63"/>
      <c r="G31" s="63"/>
      <c r="H31" s="64"/>
      <c r="I31" s="65"/>
      <c r="J31" s="64"/>
      <c r="K31" s="64"/>
      <c r="L31" s="64"/>
      <c r="M31" s="65"/>
      <c r="N31" s="64"/>
    </row>
    <row r="32" spans="2:14" ht="19.5" customHeight="1" x14ac:dyDescent="0.25">
      <c r="B32" s="45" t="s">
        <v>27</v>
      </c>
      <c r="C32" s="47" t="s">
        <v>51</v>
      </c>
      <c r="D32" s="47" t="s">
        <v>36</v>
      </c>
      <c r="E32" s="69"/>
      <c r="F32" s="70"/>
      <c r="G32" s="70"/>
      <c r="H32" s="71"/>
      <c r="I32" s="70"/>
      <c r="J32" s="70"/>
      <c r="K32" s="70"/>
      <c r="L32" s="71"/>
      <c r="M32" s="70"/>
      <c r="N32" s="70"/>
    </row>
    <row r="33" spans="2:14" ht="19.5" customHeight="1" thickBot="1" x14ac:dyDescent="0.3">
      <c r="B33" s="48" t="s">
        <v>27</v>
      </c>
      <c r="C33" s="49" t="s">
        <v>31</v>
      </c>
      <c r="D33" s="49" t="s">
        <v>138</v>
      </c>
      <c r="E33" s="72"/>
      <c r="F33" s="73"/>
      <c r="G33" s="73"/>
      <c r="H33" s="74"/>
      <c r="I33" s="73"/>
      <c r="J33" s="73"/>
      <c r="K33" s="73"/>
      <c r="L33" s="74"/>
      <c r="M33" s="73"/>
      <c r="N33" s="73"/>
    </row>
    <row r="34" spans="2:14" ht="19.5" customHeight="1" thickBot="1" x14ac:dyDescent="0.3"/>
    <row r="35" spans="2:14" ht="19.5" customHeight="1" thickBot="1" x14ac:dyDescent="0.3">
      <c r="B35" s="62" t="s">
        <v>84</v>
      </c>
      <c r="C35" s="42" t="s">
        <v>80</v>
      </c>
      <c r="D35" s="43" t="s">
        <v>43</v>
      </c>
      <c r="E35" s="44" t="s">
        <v>10</v>
      </c>
      <c r="F35" s="43" t="s">
        <v>11</v>
      </c>
      <c r="G35" s="44" t="s">
        <v>12</v>
      </c>
      <c r="H35" s="43" t="s">
        <v>13</v>
      </c>
      <c r="I35" s="43" t="s">
        <v>14</v>
      </c>
      <c r="J35" s="44" t="s">
        <v>15</v>
      </c>
      <c r="K35" s="86" t="s">
        <v>16</v>
      </c>
      <c r="L35" s="44" t="s">
        <v>17</v>
      </c>
      <c r="M35" s="43" t="s">
        <v>18</v>
      </c>
      <c r="N35" s="50" t="s">
        <v>19</v>
      </c>
    </row>
    <row r="36" spans="2:14" ht="19.5" customHeight="1" x14ac:dyDescent="0.25">
      <c r="C36" s="45" t="s">
        <v>44</v>
      </c>
      <c r="D36" s="51" t="s">
        <v>140</v>
      </c>
      <c r="E36" s="7" t="str">
        <f>IF(E24&lt;&gt;"",E24*250+E25*150,"")</f>
        <v/>
      </c>
      <c r="F36" s="40" t="str">
        <f t="shared" ref="F36:N36" si="6">IF(F24&lt;&gt;"",F24*250+F25*150,"")</f>
        <v/>
      </c>
      <c r="G36" s="7" t="str">
        <f t="shared" si="6"/>
        <v/>
      </c>
      <c r="H36" s="40" t="str">
        <f t="shared" si="6"/>
        <v/>
      </c>
      <c r="I36" s="40" t="str">
        <f t="shared" si="6"/>
        <v/>
      </c>
      <c r="J36" s="7" t="str">
        <f t="shared" si="6"/>
        <v/>
      </c>
      <c r="K36" s="40" t="str">
        <f t="shared" si="6"/>
        <v/>
      </c>
      <c r="L36" s="7" t="str">
        <f t="shared" si="6"/>
        <v/>
      </c>
      <c r="M36" s="40" t="str">
        <f t="shared" si="6"/>
        <v/>
      </c>
      <c r="N36" s="34" t="str">
        <f t="shared" si="6"/>
        <v/>
      </c>
    </row>
    <row r="37" spans="2:14" ht="19.5" customHeight="1" thickBot="1" x14ac:dyDescent="0.3">
      <c r="C37" s="45" t="s">
        <v>139</v>
      </c>
      <c r="D37" s="51" t="s">
        <v>45</v>
      </c>
      <c r="E37" s="7">
        <f t="shared" ref="E37:N37" si="7">+E26*(1-E32)</f>
        <v>0</v>
      </c>
      <c r="F37" s="40">
        <f t="shared" si="7"/>
        <v>0</v>
      </c>
      <c r="G37" s="7">
        <f t="shared" si="7"/>
        <v>0</v>
      </c>
      <c r="H37" s="40">
        <f t="shared" si="7"/>
        <v>0</v>
      </c>
      <c r="I37" s="40">
        <f t="shared" si="7"/>
        <v>0</v>
      </c>
      <c r="J37" s="7">
        <f t="shared" si="7"/>
        <v>0</v>
      </c>
      <c r="K37" s="40">
        <f t="shared" si="7"/>
        <v>0</v>
      </c>
      <c r="L37" s="7">
        <f t="shared" si="7"/>
        <v>0</v>
      </c>
      <c r="M37" s="40">
        <f t="shared" si="7"/>
        <v>0</v>
      </c>
      <c r="N37" s="34">
        <f t="shared" si="7"/>
        <v>0</v>
      </c>
    </row>
    <row r="38" spans="2:14" ht="19.5" customHeight="1" thickBot="1" x14ac:dyDescent="0.3">
      <c r="C38" s="42" t="s">
        <v>77</v>
      </c>
      <c r="D38" s="57" t="s">
        <v>136</v>
      </c>
      <c r="E38" s="58" t="str">
        <f>IFERROR(E37-E36,"")</f>
        <v/>
      </c>
      <c r="F38" s="59" t="str">
        <f t="shared" ref="F38:N38" si="8">IFERROR(F37-F36,"")</f>
        <v/>
      </c>
      <c r="G38" s="58" t="str">
        <f t="shared" si="8"/>
        <v/>
      </c>
      <c r="H38" s="59" t="str">
        <f t="shared" si="8"/>
        <v/>
      </c>
      <c r="I38" s="59" t="str">
        <f t="shared" si="8"/>
        <v/>
      </c>
      <c r="J38" s="58" t="str">
        <f t="shared" si="8"/>
        <v/>
      </c>
      <c r="K38" s="59" t="str">
        <f t="shared" si="8"/>
        <v/>
      </c>
      <c r="L38" s="58" t="str">
        <f t="shared" si="8"/>
        <v/>
      </c>
      <c r="M38" s="59" t="str">
        <f t="shared" si="8"/>
        <v/>
      </c>
      <c r="N38" s="60" t="str">
        <f t="shared" si="8"/>
        <v/>
      </c>
    </row>
    <row r="39" spans="2:14" ht="19.5" customHeight="1" x14ac:dyDescent="0.25">
      <c r="C39" s="45" t="s">
        <v>52</v>
      </c>
      <c r="D39" s="51" t="s">
        <v>154</v>
      </c>
      <c r="E39" s="7">
        <f>+E31*2000000</f>
        <v>0</v>
      </c>
      <c r="F39" s="40">
        <f t="shared" ref="F39:N39" si="9">+F31*2000000</f>
        <v>0</v>
      </c>
      <c r="G39" s="7">
        <f t="shared" si="9"/>
        <v>0</v>
      </c>
      <c r="H39" s="40">
        <f t="shared" si="9"/>
        <v>0</v>
      </c>
      <c r="I39" s="40">
        <f t="shared" si="9"/>
        <v>0</v>
      </c>
      <c r="J39" s="7">
        <f t="shared" si="9"/>
        <v>0</v>
      </c>
      <c r="K39" s="40">
        <f t="shared" si="9"/>
        <v>0</v>
      </c>
      <c r="L39" s="7">
        <f t="shared" si="9"/>
        <v>0</v>
      </c>
      <c r="M39" s="40">
        <f t="shared" si="9"/>
        <v>0</v>
      </c>
      <c r="N39" s="34">
        <f t="shared" si="9"/>
        <v>0</v>
      </c>
    </row>
    <row r="40" spans="2:14" ht="19.5" customHeight="1" thickBot="1" x14ac:dyDescent="0.3">
      <c r="C40" s="48" t="s">
        <v>79</v>
      </c>
      <c r="D40" s="52" t="s">
        <v>78</v>
      </c>
      <c r="E40" s="53">
        <f t="shared" ref="E40:N40" si="10">IFERROR(LOOKUP(E31,channel),0)</f>
        <v>0</v>
      </c>
      <c r="F40" s="54">
        <f t="shared" si="10"/>
        <v>0</v>
      </c>
      <c r="G40" s="53">
        <f t="shared" si="10"/>
        <v>0</v>
      </c>
      <c r="H40" s="54">
        <f t="shared" si="10"/>
        <v>0</v>
      </c>
      <c r="I40" s="54">
        <f t="shared" si="10"/>
        <v>0</v>
      </c>
      <c r="J40" s="53">
        <f t="shared" si="10"/>
        <v>0</v>
      </c>
      <c r="K40" s="54">
        <f t="shared" si="10"/>
        <v>0</v>
      </c>
      <c r="L40" s="53">
        <f t="shared" si="10"/>
        <v>0</v>
      </c>
      <c r="M40" s="54">
        <f t="shared" si="10"/>
        <v>0</v>
      </c>
      <c r="N40" s="55">
        <f t="shared" si="10"/>
        <v>0</v>
      </c>
    </row>
    <row r="41" spans="2:14" x14ac:dyDescent="0.25">
      <c r="E41" s="21"/>
      <c r="F41" s="21"/>
      <c r="G41" s="21"/>
    </row>
    <row r="42" spans="2:14" x14ac:dyDescent="0.25">
      <c r="E42" s="21"/>
      <c r="F42" s="21"/>
      <c r="G42" s="21"/>
    </row>
    <row r="43" spans="2:14" x14ac:dyDescent="0.25">
      <c r="E43" s="21"/>
      <c r="F43" s="21"/>
      <c r="G43" s="21"/>
    </row>
  </sheetData>
  <sheetProtection algorithmName="SHA-512" hashValue="WMhkcncQLH5GoJ0faFXEj97W0coQr1Ma0Ki7VaZ4yd7HcH0PtphWo/h/MNpy9dIxGj1eiySzsURhMrtj/39p8A==" saltValue="+OX6uTpP8wToI+5nmbRlfQ==" spinCount="100000" sheet="1" objects="1" scenarios="1"/>
  <mergeCells count="3">
    <mergeCell ref="B2:D2"/>
    <mergeCell ref="E2:H2"/>
    <mergeCell ref="I2:M2"/>
  </mergeCells>
  <conditionalFormatting sqref="E41:E4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1:F4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1:G4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7">
    <dataValidation type="whole" allowBlank="1" showInputMessage="1" showErrorMessage="1" error="Quality levels = 1 to 10 only" sqref="E24:N24 E5:N5" xr:uid="{30BCA49D-F5EC-4E34-9974-B4DE0938D506}">
      <formula1>1</formula1>
      <formula2>10</formula2>
    </dataValidation>
    <dataValidation type="whole" allowBlank="1" showInputMessage="1" showErrorMessage="1" error="Design levels = 1 to 5 only" sqref="E25:N25 E6:N6" xr:uid="{7B631261-B5A2-466D-900C-CCC75DC8A86F}">
      <formula1>1</formula1>
      <formula2>5</formula2>
    </dataValidation>
    <dataValidation type="list" allowBlank="1" showInputMessage="1" showErrorMessage="1" sqref="E27:N30 E8:N11" xr:uid="{AA3A60E8-93D4-43D3-A251-221F3850BC1F}">
      <formula1>$AB$6:$AB$7</formula1>
    </dataValidation>
    <dataValidation type="decimal" allowBlank="1" showInputMessage="1" showErrorMessage="1" error="Enter as a decimal_x000a_0 to 0.5 only" sqref="E32:N32 E13:N13" xr:uid="{17497CAA-4E1C-43D9-ABD6-130501B5B295}">
      <formula1>0</formula1>
      <formula2>0.5</formula2>
    </dataValidation>
    <dataValidation type="decimal" allowBlank="1" showInputMessage="1" showErrorMessage="1" error="Enter 1,000 to 6,000 only" sqref="E26:N26 E7:N7" xr:uid="{FEA18A1A-336F-424C-B190-03380348E815}">
      <formula1>1000</formula1>
      <formula2>6000</formula2>
    </dataValidation>
    <dataValidation type="decimal" allowBlank="1" showInputMessage="1" showErrorMessage="1" error="Maximum of 20,000,000" sqref="E33:N33 E14:N14" xr:uid="{0C204062-BA03-4ADF-BF0B-D9E660A54E7C}">
      <formula1>0</formula1>
      <formula2>20000000</formula2>
    </dataValidation>
    <dataValidation type="whole" allowBlank="1" showInputMessage="1" showErrorMessage="1" error="Enter 1 to 4 only" sqref="E31:N31 E12:N12" xr:uid="{03006F9E-AAFB-4D04-BA31-7D422FF9BA9B}">
      <formula1>1</formula1>
      <formula2>4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4782-D379-4A79-883F-3A2195FFB5FD}">
  <dimension ref="B1:AF43"/>
  <sheetViews>
    <sheetView showGridLines="0" workbookViewId="0">
      <selection activeCell="B2" sqref="B2:D2"/>
    </sheetView>
  </sheetViews>
  <sheetFormatPr defaultRowHeight="15" x14ac:dyDescent="0.25"/>
  <cols>
    <col min="1" max="1" width="1.85546875" style="2" customWidth="1"/>
    <col min="2" max="2" width="16.42578125" style="2" customWidth="1"/>
    <col min="3" max="3" width="27.85546875" style="2" customWidth="1"/>
    <col min="4" max="4" width="24.140625" style="2" bestFit="1" customWidth="1"/>
    <col min="5" max="14" width="11.42578125" style="2" customWidth="1"/>
    <col min="15" max="22" width="10.7109375" style="2" customWidth="1"/>
    <col min="23" max="16384" width="9.140625" style="2"/>
  </cols>
  <sheetData>
    <row r="1" spans="2:32" ht="15.75" thickBot="1" x14ac:dyDescent="0.3"/>
    <row r="2" spans="2:32" ht="24" thickBot="1" x14ac:dyDescent="0.3">
      <c r="B2" s="206" t="s">
        <v>76</v>
      </c>
      <c r="C2" s="207"/>
      <c r="D2" s="208"/>
      <c r="E2" s="209" t="s">
        <v>82</v>
      </c>
      <c r="F2" s="210"/>
      <c r="G2" s="210"/>
      <c r="H2" s="211"/>
      <c r="I2" s="209" t="s">
        <v>83</v>
      </c>
      <c r="J2" s="210"/>
      <c r="K2" s="210"/>
      <c r="L2" s="210"/>
      <c r="M2" s="211"/>
    </row>
    <row r="3" spans="2:32" ht="15.75" thickBot="1" x14ac:dyDescent="0.3"/>
    <row r="4" spans="2:32" ht="19.5" customHeight="1" thickBot="1" x14ac:dyDescent="0.3">
      <c r="B4" s="42" t="s">
        <v>50</v>
      </c>
      <c r="C4" s="61" t="s">
        <v>81</v>
      </c>
      <c r="D4" s="43" t="s">
        <v>32</v>
      </c>
      <c r="E4" s="42" t="s">
        <v>10</v>
      </c>
      <c r="F4" s="43" t="s">
        <v>11</v>
      </c>
      <c r="G4" s="44" t="s">
        <v>12</v>
      </c>
      <c r="H4" s="43" t="s">
        <v>13</v>
      </c>
      <c r="I4" s="44" t="s">
        <v>14</v>
      </c>
      <c r="J4" s="43" t="s">
        <v>15</v>
      </c>
      <c r="K4" s="44" t="s">
        <v>16</v>
      </c>
      <c r="L4" s="43" t="s">
        <v>17</v>
      </c>
      <c r="M4" s="44" t="s">
        <v>18</v>
      </c>
      <c r="N4" s="43" t="s">
        <v>19</v>
      </c>
    </row>
    <row r="5" spans="2:32" ht="19.5" customHeight="1" x14ac:dyDescent="0.25">
      <c r="B5" s="45" t="s">
        <v>25</v>
      </c>
      <c r="C5" s="47" t="s">
        <v>34</v>
      </c>
      <c r="D5" s="46" t="s">
        <v>33</v>
      </c>
      <c r="E5" s="63"/>
      <c r="F5" s="63"/>
      <c r="G5" s="148"/>
      <c r="H5" s="148"/>
      <c r="I5" s="65"/>
      <c r="J5" s="148"/>
      <c r="K5" s="64"/>
      <c r="L5" s="64"/>
      <c r="M5" s="65"/>
      <c r="N5" s="64"/>
      <c r="AA5" s="155"/>
      <c r="AB5" s="155"/>
      <c r="AC5" s="155"/>
      <c r="AD5" s="155"/>
      <c r="AE5" s="155"/>
      <c r="AF5" s="155"/>
    </row>
    <row r="6" spans="2:32" ht="19.5" customHeight="1" x14ac:dyDescent="0.25">
      <c r="B6" s="45" t="s">
        <v>25</v>
      </c>
      <c r="C6" s="47" t="s">
        <v>24</v>
      </c>
      <c r="D6" s="46" t="s">
        <v>35</v>
      </c>
      <c r="E6" s="63"/>
      <c r="F6" s="63"/>
      <c r="G6" s="64"/>
      <c r="H6" s="64"/>
      <c r="I6" s="65"/>
      <c r="J6" s="64"/>
      <c r="K6" s="64"/>
      <c r="L6" s="64"/>
      <c r="M6" s="65"/>
      <c r="N6" s="64"/>
      <c r="AA6" s="155"/>
      <c r="AB6" s="155" t="s">
        <v>29</v>
      </c>
      <c r="AC6" s="155" t="s">
        <v>29</v>
      </c>
      <c r="AD6" s="155">
        <f>IF(E$5&lt;6,1,0)</f>
        <v>1</v>
      </c>
      <c r="AE6" s="155"/>
      <c r="AF6" s="155"/>
    </row>
    <row r="7" spans="2:32" ht="19.5" customHeight="1" x14ac:dyDescent="0.25">
      <c r="B7" s="45" t="s">
        <v>26</v>
      </c>
      <c r="C7" s="47" t="s">
        <v>23</v>
      </c>
      <c r="D7" s="46" t="s">
        <v>141</v>
      </c>
      <c r="E7" s="66"/>
      <c r="F7" s="66"/>
      <c r="G7" s="67"/>
      <c r="H7" s="67"/>
      <c r="I7" s="68"/>
      <c r="J7" s="67"/>
      <c r="K7" s="67"/>
      <c r="L7" s="67"/>
      <c r="M7" s="68"/>
      <c r="N7" s="67"/>
      <c r="AA7" s="155"/>
      <c r="AB7" s="155" t="s">
        <v>30</v>
      </c>
      <c r="AC7" s="155" t="s">
        <v>30</v>
      </c>
      <c r="AD7" s="155">
        <f t="shared" ref="AD7:AD8" si="0">IF(E$5&lt;6,1,0)</f>
        <v>1</v>
      </c>
      <c r="AE7" s="155"/>
      <c r="AF7" s="155"/>
    </row>
    <row r="8" spans="2:32" ht="19.5" hidden="1" customHeight="1" x14ac:dyDescent="0.25">
      <c r="B8" s="45" t="s">
        <v>28</v>
      </c>
      <c r="C8" s="47" t="s">
        <v>39</v>
      </c>
      <c r="D8" s="47" t="s">
        <v>38</v>
      </c>
      <c r="E8" s="63"/>
      <c r="F8" s="63"/>
      <c r="G8" s="63"/>
      <c r="H8" s="64"/>
      <c r="I8" s="65"/>
      <c r="J8" s="64"/>
      <c r="K8" s="64"/>
      <c r="L8" s="64"/>
      <c r="M8" s="65"/>
      <c r="N8" s="64"/>
      <c r="AA8" s="155"/>
      <c r="AB8" s="155"/>
      <c r="AC8" s="155" t="s">
        <v>37</v>
      </c>
      <c r="AD8" s="155">
        <f t="shared" si="0"/>
        <v>1</v>
      </c>
      <c r="AE8" s="155"/>
      <c r="AF8" s="155"/>
    </row>
    <row r="9" spans="2:32" ht="19.5" hidden="1" customHeight="1" x14ac:dyDescent="0.25">
      <c r="B9" s="45" t="s">
        <v>28</v>
      </c>
      <c r="C9" s="47" t="s">
        <v>40</v>
      </c>
      <c r="D9" s="47" t="s">
        <v>38</v>
      </c>
      <c r="E9" s="63"/>
      <c r="F9" s="63"/>
      <c r="G9" s="63"/>
      <c r="H9" s="64"/>
      <c r="I9" s="65"/>
      <c r="J9" s="64"/>
      <c r="K9" s="64"/>
      <c r="L9" s="64"/>
      <c r="M9" s="65"/>
      <c r="N9" s="64"/>
      <c r="AA9" s="155"/>
      <c r="AB9" s="155"/>
      <c r="AC9" s="155"/>
      <c r="AD9" s="155"/>
      <c r="AE9" s="155"/>
      <c r="AF9" s="155"/>
    </row>
    <row r="10" spans="2:32" ht="19.5" hidden="1" customHeight="1" x14ac:dyDescent="0.25">
      <c r="B10" s="45" t="s">
        <v>28</v>
      </c>
      <c r="C10" s="47" t="s">
        <v>41</v>
      </c>
      <c r="D10" s="47" t="s">
        <v>38</v>
      </c>
      <c r="E10" s="63"/>
      <c r="F10" s="63"/>
      <c r="G10" s="63"/>
      <c r="H10" s="64"/>
      <c r="I10" s="65"/>
      <c r="J10" s="64"/>
      <c r="K10" s="64"/>
      <c r="L10" s="64"/>
      <c r="M10" s="65"/>
      <c r="N10" s="64"/>
      <c r="AA10" s="155"/>
      <c r="AB10" s="155"/>
      <c r="AC10" s="155"/>
      <c r="AD10" s="155"/>
      <c r="AE10" s="155"/>
      <c r="AF10" s="155"/>
    </row>
    <row r="11" spans="2:32" ht="19.5" hidden="1" customHeight="1" x14ac:dyDescent="0.25">
      <c r="B11" s="45" t="s">
        <v>28</v>
      </c>
      <c r="C11" s="47" t="s">
        <v>42</v>
      </c>
      <c r="D11" s="47" t="s">
        <v>38</v>
      </c>
      <c r="E11" s="63"/>
      <c r="F11" s="63"/>
      <c r="G11" s="63"/>
      <c r="H11" s="64"/>
      <c r="I11" s="65"/>
      <c r="J11" s="64"/>
      <c r="K11" s="64"/>
      <c r="L11" s="64"/>
      <c r="M11" s="65"/>
      <c r="N11" s="64"/>
      <c r="AA11" s="155"/>
      <c r="AB11" s="155"/>
      <c r="AC11" s="155"/>
      <c r="AD11" s="155"/>
      <c r="AE11" s="155"/>
      <c r="AF11" s="155"/>
    </row>
    <row r="12" spans="2:32" ht="19.5" customHeight="1" x14ac:dyDescent="0.25">
      <c r="B12" s="45" t="s">
        <v>28</v>
      </c>
      <c r="C12" s="47" t="s">
        <v>152</v>
      </c>
      <c r="D12" s="154" t="s">
        <v>153</v>
      </c>
      <c r="E12" s="63"/>
      <c r="F12" s="63"/>
      <c r="G12" s="63"/>
      <c r="H12" s="64"/>
      <c r="I12" s="65"/>
      <c r="J12" s="64"/>
      <c r="K12" s="64"/>
      <c r="L12" s="64"/>
      <c r="M12" s="65"/>
      <c r="N12" s="64"/>
      <c r="AA12" s="155"/>
      <c r="AB12" s="155"/>
      <c r="AC12" s="155"/>
      <c r="AD12" s="155"/>
      <c r="AE12" s="155"/>
      <c r="AF12" s="155"/>
    </row>
    <row r="13" spans="2:32" ht="19.5" customHeight="1" x14ac:dyDescent="0.25">
      <c r="B13" s="45" t="s">
        <v>27</v>
      </c>
      <c r="C13" s="47" t="s">
        <v>51</v>
      </c>
      <c r="D13" s="47" t="s">
        <v>36</v>
      </c>
      <c r="E13" s="69"/>
      <c r="F13" s="69"/>
      <c r="G13" s="70"/>
      <c r="H13" s="70"/>
      <c r="I13" s="71"/>
      <c r="J13" s="70"/>
      <c r="K13" s="70"/>
      <c r="L13" s="70"/>
      <c r="M13" s="71"/>
      <c r="N13" s="70"/>
      <c r="AA13" s="155"/>
      <c r="AB13" s="155"/>
      <c r="AC13" s="155"/>
      <c r="AD13" s="155"/>
      <c r="AE13" s="155"/>
      <c r="AF13" s="155"/>
    </row>
    <row r="14" spans="2:32" ht="19.5" customHeight="1" thickBot="1" x14ac:dyDescent="0.3">
      <c r="B14" s="48" t="s">
        <v>27</v>
      </c>
      <c r="C14" s="49" t="s">
        <v>31</v>
      </c>
      <c r="D14" s="49" t="s">
        <v>138</v>
      </c>
      <c r="E14" s="72"/>
      <c r="F14" s="72"/>
      <c r="G14" s="73"/>
      <c r="H14" s="73"/>
      <c r="I14" s="74"/>
      <c r="J14" s="73"/>
      <c r="K14" s="73"/>
      <c r="L14" s="73"/>
      <c r="M14" s="74"/>
      <c r="N14" s="73"/>
    </row>
    <row r="15" spans="2:32" ht="19.5" customHeight="1" thickBot="1" x14ac:dyDescent="0.3"/>
    <row r="16" spans="2:32" ht="19.5" customHeight="1" thickBot="1" x14ac:dyDescent="0.3">
      <c r="B16" s="61" t="s">
        <v>81</v>
      </c>
      <c r="C16" s="42" t="s">
        <v>80</v>
      </c>
      <c r="D16" s="43" t="s">
        <v>43</v>
      </c>
      <c r="E16" s="44" t="s">
        <v>10</v>
      </c>
      <c r="F16" s="43" t="s">
        <v>11</v>
      </c>
      <c r="G16" s="44" t="s">
        <v>12</v>
      </c>
      <c r="H16" s="43" t="s">
        <v>13</v>
      </c>
      <c r="I16" s="43" t="s">
        <v>14</v>
      </c>
      <c r="J16" s="44" t="s">
        <v>15</v>
      </c>
      <c r="K16" s="86" t="s">
        <v>16</v>
      </c>
      <c r="L16" s="44" t="s">
        <v>17</v>
      </c>
      <c r="M16" s="43" t="s">
        <v>18</v>
      </c>
      <c r="N16" s="50" t="s">
        <v>19</v>
      </c>
    </row>
    <row r="17" spans="2:14" ht="19.5" customHeight="1" x14ac:dyDescent="0.25">
      <c r="C17" s="45" t="s">
        <v>44</v>
      </c>
      <c r="D17" s="51" t="s">
        <v>140</v>
      </c>
      <c r="E17" s="7" t="str">
        <f>IF(E5&lt;&gt;"",E5*250+E6*150,"")</f>
        <v/>
      </c>
      <c r="F17" s="40" t="str">
        <f t="shared" ref="F17:N17" si="1">IF(F5&lt;&gt;"",F5*250+F6*150,"")</f>
        <v/>
      </c>
      <c r="G17" s="7" t="str">
        <f t="shared" si="1"/>
        <v/>
      </c>
      <c r="H17" s="40" t="str">
        <f t="shared" si="1"/>
        <v/>
      </c>
      <c r="I17" s="40" t="str">
        <f t="shared" si="1"/>
        <v/>
      </c>
      <c r="J17" s="7" t="str">
        <f t="shared" si="1"/>
        <v/>
      </c>
      <c r="K17" s="40" t="str">
        <f t="shared" si="1"/>
        <v/>
      </c>
      <c r="L17" s="7" t="str">
        <f t="shared" si="1"/>
        <v/>
      </c>
      <c r="M17" s="40" t="str">
        <f t="shared" si="1"/>
        <v/>
      </c>
      <c r="N17" s="34" t="str">
        <f t="shared" si="1"/>
        <v/>
      </c>
    </row>
    <row r="18" spans="2:14" ht="19.5" customHeight="1" thickBot="1" x14ac:dyDescent="0.3">
      <c r="C18" s="45" t="s">
        <v>139</v>
      </c>
      <c r="D18" s="51" t="s">
        <v>45</v>
      </c>
      <c r="E18" s="7">
        <f t="shared" ref="E18:N18" si="2">+E7*(1-E13)</f>
        <v>0</v>
      </c>
      <c r="F18" s="40">
        <f t="shared" si="2"/>
        <v>0</v>
      </c>
      <c r="G18" s="7">
        <f t="shared" si="2"/>
        <v>0</v>
      </c>
      <c r="H18" s="40">
        <f t="shared" si="2"/>
        <v>0</v>
      </c>
      <c r="I18" s="40">
        <f t="shared" si="2"/>
        <v>0</v>
      </c>
      <c r="J18" s="7">
        <f t="shared" si="2"/>
        <v>0</v>
      </c>
      <c r="K18" s="40">
        <f t="shared" si="2"/>
        <v>0</v>
      </c>
      <c r="L18" s="7">
        <f t="shared" si="2"/>
        <v>0</v>
      </c>
      <c r="M18" s="40">
        <f t="shared" si="2"/>
        <v>0</v>
      </c>
      <c r="N18" s="34">
        <f t="shared" si="2"/>
        <v>0</v>
      </c>
    </row>
    <row r="19" spans="2:14" ht="19.5" customHeight="1" thickBot="1" x14ac:dyDescent="0.3">
      <c r="C19" s="42" t="s">
        <v>77</v>
      </c>
      <c r="D19" s="57" t="s">
        <v>136</v>
      </c>
      <c r="E19" s="58" t="str">
        <f>IFERROR(E18-E17,"")</f>
        <v/>
      </c>
      <c r="F19" s="59" t="str">
        <f t="shared" ref="F19:N19" si="3">IFERROR(F18-F17,"")</f>
        <v/>
      </c>
      <c r="G19" s="58" t="str">
        <f t="shared" si="3"/>
        <v/>
      </c>
      <c r="H19" s="59" t="str">
        <f t="shared" si="3"/>
        <v/>
      </c>
      <c r="I19" s="59" t="str">
        <f t="shared" si="3"/>
        <v/>
      </c>
      <c r="J19" s="58" t="str">
        <f t="shared" si="3"/>
        <v/>
      </c>
      <c r="K19" s="59" t="str">
        <f t="shared" si="3"/>
        <v/>
      </c>
      <c r="L19" s="58" t="str">
        <f t="shared" si="3"/>
        <v/>
      </c>
      <c r="M19" s="59" t="str">
        <f t="shared" si="3"/>
        <v/>
      </c>
      <c r="N19" s="60" t="str">
        <f t="shared" si="3"/>
        <v/>
      </c>
    </row>
    <row r="20" spans="2:14" ht="19.5" customHeight="1" x14ac:dyDescent="0.25">
      <c r="C20" s="45" t="s">
        <v>52</v>
      </c>
      <c r="D20" s="51" t="s">
        <v>154</v>
      </c>
      <c r="E20" s="7">
        <f>+E12*2000000</f>
        <v>0</v>
      </c>
      <c r="F20" s="40">
        <f t="shared" ref="F20:N20" si="4">+F12*2000000</f>
        <v>0</v>
      </c>
      <c r="G20" s="7">
        <f t="shared" si="4"/>
        <v>0</v>
      </c>
      <c r="H20" s="40">
        <f t="shared" si="4"/>
        <v>0</v>
      </c>
      <c r="I20" s="40">
        <f t="shared" si="4"/>
        <v>0</v>
      </c>
      <c r="J20" s="7">
        <f t="shared" si="4"/>
        <v>0</v>
      </c>
      <c r="K20" s="40">
        <f t="shared" si="4"/>
        <v>0</v>
      </c>
      <c r="L20" s="7">
        <f t="shared" si="4"/>
        <v>0</v>
      </c>
      <c r="M20" s="40">
        <f t="shared" si="4"/>
        <v>0</v>
      </c>
      <c r="N20" s="34">
        <f t="shared" si="4"/>
        <v>0</v>
      </c>
    </row>
    <row r="21" spans="2:14" ht="19.5" customHeight="1" thickBot="1" x14ac:dyDescent="0.3">
      <c r="C21" s="48" t="s">
        <v>79</v>
      </c>
      <c r="D21" s="52" t="s">
        <v>78</v>
      </c>
      <c r="E21" s="53">
        <f t="shared" ref="E21:N21" si="5">IFERROR(LOOKUP(E12,channel),0)</f>
        <v>0</v>
      </c>
      <c r="F21" s="54">
        <f t="shared" si="5"/>
        <v>0</v>
      </c>
      <c r="G21" s="53">
        <f t="shared" si="5"/>
        <v>0</v>
      </c>
      <c r="H21" s="54">
        <f t="shared" si="5"/>
        <v>0</v>
      </c>
      <c r="I21" s="54">
        <f t="shared" si="5"/>
        <v>0</v>
      </c>
      <c r="J21" s="53">
        <f t="shared" si="5"/>
        <v>0</v>
      </c>
      <c r="K21" s="54">
        <f t="shared" si="5"/>
        <v>0</v>
      </c>
      <c r="L21" s="53">
        <f t="shared" si="5"/>
        <v>0</v>
      </c>
      <c r="M21" s="54">
        <f t="shared" si="5"/>
        <v>0</v>
      </c>
      <c r="N21" s="55">
        <f t="shared" si="5"/>
        <v>0</v>
      </c>
    </row>
    <row r="22" spans="2:14" ht="19.5" customHeight="1" thickBot="1" x14ac:dyDescent="0.3"/>
    <row r="23" spans="2:14" ht="19.5" customHeight="1" thickBot="1" x14ac:dyDescent="0.3">
      <c r="B23" s="42" t="s">
        <v>50</v>
      </c>
      <c r="C23" s="62" t="s">
        <v>84</v>
      </c>
      <c r="D23" s="43" t="s">
        <v>32</v>
      </c>
      <c r="E23" s="42" t="s">
        <v>10</v>
      </c>
      <c r="F23" s="43" t="s">
        <v>11</v>
      </c>
      <c r="G23" s="44" t="s">
        <v>12</v>
      </c>
      <c r="H23" s="43" t="s">
        <v>13</v>
      </c>
      <c r="I23" s="44" t="s">
        <v>14</v>
      </c>
      <c r="J23" s="43" t="s">
        <v>15</v>
      </c>
      <c r="K23" s="44" t="s">
        <v>16</v>
      </c>
      <c r="L23" s="43" t="s">
        <v>17</v>
      </c>
      <c r="M23" s="44" t="s">
        <v>18</v>
      </c>
      <c r="N23" s="43" t="s">
        <v>19</v>
      </c>
    </row>
    <row r="24" spans="2:14" ht="19.5" customHeight="1" x14ac:dyDescent="0.25">
      <c r="B24" s="45" t="s">
        <v>25</v>
      </c>
      <c r="C24" s="47" t="s">
        <v>34</v>
      </c>
      <c r="D24" s="46" t="s">
        <v>33</v>
      </c>
      <c r="E24" s="63"/>
      <c r="F24" s="148"/>
      <c r="G24" s="148"/>
      <c r="H24" s="65"/>
      <c r="I24" s="148"/>
      <c r="J24" s="64"/>
      <c r="K24" s="64"/>
      <c r="L24" s="65"/>
      <c r="M24" s="64"/>
      <c r="N24" s="64"/>
    </row>
    <row r="25" spans="2:14" ht="19.5" customHeight="1" x14ac:dyDescent="0.25">
      <c r="B25" s="45" t="s">
        <v>25</v>
      </c>
      <c r="C25" s="47" t="s">
        <v>24</v>
      </c>
      <c r="D25" s="46" t="s">
        <v>35</v>
      </c>
      <c r="E25" s="63"/>
      <c r="F25" s="64"/>
      <c r="G25" s="64"/>
      <c r="H25" s="65"/>
      <c r="I25" s="64"/>
      <c r="J25" s="64"/>
      <c r="K25" s="64"/>
      <c r="L25" s="65"/>
      <c r="M25" s="64"/>
      <c r="N25" s="64"/>
    </row>
    <row r="26" spans="2:14" ht="19.5" customHeight="1" x14ac:dyDescent="0.25">
      <c r="B26" s="45" t="s">
        <v>26</v>
      </c>
      <c r="C26" s="47" t="s">
        <v>23</v>
      </c>
      <c r="D26" s="46" t="s">
        <v>141</v>
      </c>
      <c r="E26" s="66"/>
      <c r="F26" s="67"/>
      <c r="G26" s="67"/>
      <c r="H26" s="68"/>
      <c r="I26" s="67"/>
      <c r="J26" s="67"/>
      <c r="K26" s="67"/>
      <c r="L26" s="68"/>
      <c r="M26" s="67"/>
      <c r="N26" s="67"/>
    </row>
    <row r="27" spans="2:14" ht="19.5" hidden="1" customHeight="1" x14ac:dyDescent="0.25">
      <c r="B27" s="45" t="s">
        <v>28</v>
      </c>
      <c r="C27" s="47" t="s">
        <v>39</v>
      </c>
      <c r="D27" s="47" t="s">
        <v>38</v>
      </c>
      <c r="E27" s="63"/>
      <c r="F27" s="64"/>
      <c r="G27" s="64"/>
      <c r="H27" s="65"/>
      <c r="I27" s="64"/>
      <c r="J27" s="64"/>
      <c r="K27" s="64"/>
      <c r="L27" s="65"/>
      <c r="M27" s="64"/>
      <c r="N27" s="64"/>
    </row>
    <row r="28" spans="2:14" ht="19.5" hidden="1" customHeight="1" x14ac:dyDescent="0.25">
      <c r="B28" s="45" t="s">
        <v>28</v>
      </c>
      <c r="C28" s="47" t="s">
        <v>40</v>
      </c>
      <c r="D28" s="47" t="s">
        <v>38</v>
      </c>
      <c r="E28" s="63"/>
      <c r="F28" s="64"/>
      <c r="G28" s="64"/>
      <c r="H28" s="65"/>
      <c r="I28" s="64"/>
      <c r="J28" s="64"/>
      <c r="K28" s="64"/>
      <c r="L28" s="65"/>
      <c r="M28" s="64"/>
      <c r="N28" s="64"/>
    </row>
    <row r="29" spans="2:14" ht="19.5" hidden="1" customHeight="1" x14ac:dyDescent="0.25">
      <c r="B29" s="45" t="s">
        <v>28</v>
      </c>
      <c r="C29" s="47" t="s">
        <v>41</v>
      </c>
      <c r="D29" s="47" t="s">
        <v>38</v>
      </c>
      <c r="E29" s="63"/>
      <c r="F29" s="64"/>
      <c r="G29" s="64"/>
      <c r="H29" s="65"/>
      <c r="I29" s="64"/>
      <c r="J29" s="64"/>
      <c r="K29" s="64"/>
      <c r="L29" s="65"/>
      <c r="M29" s="64"/>
      <c r="N29" s="64"/>
    </row>
    <row r="30" spans="2:14" ht="19.5" hidden="1" customHeight="1" x14ac:dyDescent="0.25">
      <c r="B30" s="45" t="s">
        <v>28</v>
      </c>
      <c r="C30" s="47" t="s">
        <v>42</v>
      </c>
      <c r="D30" s="47" t="s">
        <v>38</v>
      </c>
      <c r="E30" s="63"/>
      <c r="F30" s="64"/>
      <c r="G30" s="64"/>
      <c r="H30" s="65"/>
      <c r="I30" s="64"/>
      <c r="J30" s="64"/>
      <c r="K30" s="64"/>
      <c r="L30" s="65"/>
      <c r="M30" s="64"/>
      <c r="N30" s="64"/>
    </row>
    <row r="31" spans="2:14" ht="19.5" customHeight="1" x14ac:dyDescent="0.25">
      <c r="B31" s="45" t="s">
        <v>28</v>
      </c>
      <c r="C31" s="47" t="s">
        <v>152</v>
      </c>
      <c r="D31" s="154" t="s">
        <v>153</v>
      </c>
      <c r="E31" s="63"/>
      <c r="F31" s="63"/>
      <c r="G31" s="63"/>
      <c r="H31" s="64"/>
      <c r="I31" s="65"/>
      <c r="J31" s="64"/>
      <c r="K31" s="64"/>
      <c r="L31" s="64"/>
      <c r="M31" s="65"/>
      <c r="N31" s="64"/>
    </row>
    <row r="32" spans="2:14" ht="19.5" customHeight="1" x14ac:dyDescent="0.25">
      <c r="B32" s="45" t="s">
        <v>27</v>
      </c>
      <c r="C32" s="47" t="s">
        <v>51</v>
      </c>
      <c r="D32" s="47" t="s">
        <v>36</v>
      </c>
      <c r="E32" s="69"/>
      <c r="F32" s="70"/>
      <c r="G32" s="70"/>
      <c r="H32" s="71"/>
      <c r="I32" s="70"/>
      <c r="J32" s="70"/>
      <c r="K32" s="70"/>
      <c r="L32" s="71"/>
      <c r="M32" s="70"/>
      <c r="N32" s="70"/>
    </row>
    <row r="33" spans="2:14" ht="19.5" customHeight="1" thickBot="1" x14ac:dyDescent="0.3">
      <c r="B33" s="48" t="s">
        <v>27</v>
      </c>
      <c r="C33" s="49" t="s">
        <v>31</v>
      </c>
      <c r="D33" s="49" t="s">
        <v>138</v>
      </c>
      <c r="E33" s="72"/>
      <c r="F33" s="73"/>
      <c r="G33" s="73"/>
      <c r="H33" s="74"/>
      <c r="I33" s="73"/>
      <c r="J33" s="73"/>
      <c r="K33" s="73"/>
      <c r="L33" s="74"/>
      <c r="M33" s="73"/>
      <c r="N33" s="73"/>
    </row>
    <row r="34" spans="2:14" ht="19.5" customHeight="1" thickBot="1" x14ac:dyDescent="0.3"/>
    <row r="35" spans="2:14" ht="19.5" customHeight="1" thickBot="1" x14ac:dyDescent="0.3">
      <c r="B35" s="62" t="s">
        <v>84</v>
      </c>
      <c r="C35" s="42" t="s">
        <v>80</v>
      </c>
      <c r="D35" s="43" t="s">
        <v>43</v>
      </c>
      <c r="E35" s="44" t="s">
        <v>10</v>
      </c>
      <c r="F35" s="43" t="s">
        <v>11</v>
      </c>
      <c r="G35" s="44" t="s">
        <v>12</v>
      </c>
      <c r="H35" s="43" t="s">
        <v>13</v>
      </c>
      <c r="I35" s="43" t="s">
        <v>14</v>
      </c>
      <c r="J35" s="44" t="s">
        <v>15</v>
      </c>
      <c r="K35" s="86" t="s">
        <v>16</v>
      </c>
      <c r="L35" s="44" t="s">
        <v>17</v>
      </c>
      <c r="M35" s="43" t="s">
        <v>18</v>
      </c>
      <c r="N35" s="50" t="s">
        <v>19</v>
      </c>
    </row>
    <row r="36" spans="2:14" ht="19.5" customHeight="1" x14ac:dyDescent="0.25">
      <c r="C36" s="45" t="s">
        <v>44</v>
      </c>
      <c r="D36" s="51" t="s">
        <v>140</v>
      </c>
      <c r="E36" s="7" t="str">
        <f>IF(E24&lt;&gt;"",E24*250+E25*150,"")</f>
        <v/>
      </c>
      <c r="F36" s="40" t="str">
        <f t="shared" ref="F36:N36" si="6">IF(F24&lt;&gt;"",F24*250+F25*150,"")</f>
        <v/>
      </c>
      <c r="G36" s="7" t="str">
        <f t="shared" si="6"/>
        <v/>
      </c>
      <c r="H36" s="40" t="str">
        <f t="shared" si="6"/>
        <v/>
      </c>
      <c r="I36" s="40" t="str">
        <f t="shared" si="6"/>
        <v/>
      </c>
      <c r="J36" s="7" t="str">
        <f t="shared" si="6"/>
        <v/>
      </c>
      <c r="K36" s="40" t="str">
        <f t="shared" si="6"/>
        <v/>
      </c>
      <c r="L36" s="7" t="str">
        <f t="shared" si="6"/>
        <v/>
      </c>
      <c r="M36" s="40" t="str">
        <f t="shared" si="6"/>
        <v/>
      </c>
      <c r="N36" s="34" t="str">
        <f t="shared" si="6"/>
        <v/>
      </c>
    </row>
    <row r="37" spans="2:14" ht="19.5" customHeight="1" thickBot="1" x14ac:dyDescent="0.3">
      <c r="C37" s="45" t="s">
        <v>139</v>
      </c>
      <c r="D37" s="51" t="s">
        <v>45</v>
      </c>
      <c r="E37" s="7">
        <f t="shared" ref="E37:N37" si="7">+E26*(1-E32)</f>
        <v>0</v>
      </c>
      <c r="F37" s="40">
        <f t="shared" si="7"/>
        <v>0</v>
      </c>
      <c r="G37" s="7">
        <f t="shared" si="7"/>
        <v>0</v>
      </c>
      <c r="H37" s="40">
        <f t="shared" si="7"/>
        <v>0</v>
      </c>
      <c r="I37" s="40">
        <f t="shared" si="7"/>
        <v>0</v>
      </c>
      <c r="J37" s="7">
        <f t="shared" si="7"/>
        <v>0</v>
      </c>
      <c r="K37" s="40">
        <f t="shared" si="7"/>
        <v>0</v>
      </c>
      <c r="L37" s="7">
        <f t="shared" si="7"/>
        <v>0</v>
      </c>
      <c r="M37" s="40">
        <f t="shared" si="7"/>
        <v>0</v>
      </c>
      <c r="N37" s="34">
        <f t="shared" si="7"/>
        <v>0</v>
      </c>
    </row>
    <row r="38" spans="2:14" ht="19.5" customHeight="1" thickBot="1" x14ac:dyDescent="0.3">
      <c r="C38" s="42" t="s">
        <v>77</v>
      </c>
      <c r="D38" s="57" t="s">
        <v>136</v>
      </c>
      <c r="E38" s="58" t="str">
        <f>IFERROR(E37-E36,"")</f>
        <v/>
      </c>
      <c r="F38" s="59" t="str">
        <f t="shared" ref="F38:N38" si="8">IFERROR(F37-F36,"")</f>
        <v/>
      </c>
      <c r="G38" s="58" t="str">
        <f t="shared" si="8"/>
        <v/>
      </c>
      <c r="H38" s="59" t="str">
        <f t="shared" si="8"/>
        <v/>
      </c>
      <c r="I38" s="59" t="str">
        <f t="shared" si="8"/>
        <v/>
      </c>
      <c r="J38" s="58" t="str">
        <f t="shared" si="8"/>
        <v/>
      </c>
      <c r="K38" s="59" t="str">
        <f t="shared" si="8"/>
        <v/>
      </c>
      <c r="L38" s="58" t="str">
        <f t="shared" si="8"/>
        <v/>
      </c>
      <c r="M38" s="59" t="str">
        <f t="shared" si="8"/>
        <v/>
      </c>
      <c r="N38" s="60" t="str">
        <f t="shared" si="8"/>
        <v/>
      </c>
    </row>
    <row r="39" spans="2:14" ht="19.5" customHeight="1" x14ac:dyDescent="0.25">
      <c r="C39" s="45" t="s">
        <v>52</v>
      </c>
      <c r="D39" s="51" t="s">
        <v>154</v>
      </c>
      <c r="E39" s="7">
        <f>+E31*2000000</f>
        <v>0</v>
      </c>
      <c r="F39" s="40">
        <f t="shared" ref="F39:N39" si="9">+F31*2000000</f>
        <v>0</v>
      </c>
      <c r="G39" s="7">
        <f t="shared" si="9"/>
        <v>0</v>
      </c>
      <c r="H39" s="40">
        <f t="shared" si="9"/>
        <v>0</v>
      </c>
      <c r="I39" s="40">
        <f t="shared" si="9"/>
        <v>0</v>
      </c>
      <c r="J39" s="7">
        <f t="shared" si="9"/>
        <v>0</v>
      </c>
      <c r="K39" s="40">
        <f t="shared" si="9"/>
        <v>0</v>
      </c>
      <c r="L39" s="7">
        <f t="shared" si="9"/>
        <v>0</v>
      </c>
      <c r="M39" s="40">
        <f t="shared" si="9"/>
        <v>0</v>
      </c>
      <c r="N39" s="34">
        <f t="shared" si="9"/>
        <v>0</v>
      </c>
    </row>
    <row r="40" spans="2:14" ht="19.5" customHeight="1" thickBot="1" x14ac:dyDescent="0.3">
      <c r="C40" s="48" t="s">
        <v>79</v>
      </c>
      <c r="D40" s="52" t="s">
        <v>78</v>
      </c>
      <c r="E40" s="53">
        <f t="shared" ref="E40:N40" si="10">IFERROR(LOOKUP(E31,channel),0)</f>
        <v>0</v>
      </c>
      <c r="F40" s="54">
        <f t="shared" si="10"/>
        <v>0</v>
      </c>
      <c r="G40" s="53">
        <f t="shared" si="10"/>
        <v>0</v>
      </c>
      <c r="H40" s="54">
        <f t="shared" si="10"/>
        <v>0</v>
      </c>
      <c r="I40" s="54">
        <f t="shared" si="10"/>
        <v>0</v>
      </c>
      <c r="J40" s="53">
        <f t="shared" si="10"/>
        <v>0</v>
      </c>
      <c r="K40" s="54">
        <f t="shared" si="10"/>
        <v>0</v>
      </c>
      <c r="L40" s="53">
        <f t="shared" si="10"/>
        <v>0</v>
      </c>
      <c r="M40" s="54">
        <f t="shared" si="10"/>
        <v>0</v>
      </c>
      <c r="N40" s="55">
        <f t="shared" si="10"/>
        <v>0</v>
      </c>
    </row>
    <row r="41" spans="2:14" x14ac:dyDescent="0.25">
      <c r="E41" s="21"/>
      <c r="F41" s="21"/>
      <c r="G41" s="21"/>
    </row>
    <row r="42" spans="2:14" x14ac:dyDescent="0.25">
      <c r="E42" s="21"/>
      <c r="F42" s="21"/>
      <c r="G42" s="21"/>
    </row>
    <row r="43" spans="2:14" x14ac:dyDescent="0.25">
      <c r="E43" s="21"/>
      <c r="F43" s="21"/>
      <c r="G43" s="21"/>
    </row>
  </sheetData>
  <sheetProtection algorithmName="SHA-512" hashValue="o0jsm9KLFtVtvIs1HFy4Oui5nx8oygQtr3ZSykG/f1wQ6Rl5Lv6OESek+75k/n/4ANT2mGzLp53i6bBWkvbeEQ==" saltValue="FCBK/TaGcYiTCiNBhyIgJA==" spinCount="100000" sheet="1" objects="1" scenarios="1"/>
  <mergeCells count="3">
    <mergeCell ref="B2:D2"/>
    <mergeCell ref="E2:H2"/>
    <mergeCell ref="I2:M2"/>
  </mergeCells>
  <conditionalFormatting sqref="E41:E4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1:F4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1:G4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7">
    <dataValidation type="whole" allowBlank="1" showInputMessage="1" showErrorMessage="1" error="Quality levels = 1 to 10 only" sqref="E24:N24 E5:N5" xr:uid="{CA980962-6AD3-4416-AD6E-51AD9F01786D}">
      <formula1>1</formula1>
      <formula2>10</formula2>
    </dataValidation>
    <dataValidation type="whole" allowBlank="1" showInputMessage="1" showErrorMessage="1" error="Design levels = 1 to 5 only" sqref="E25:N25 E6:N6" xr:uid="{0E98B9E1-46D5-4170-B3CF-78B9FE36D171}">
      <formula1>1</formula1>
      <formula2>5</formula2>
    </dataValidation>
    <dataValidation type="list" allowBlank="1" showInputMessage="1" showErrorMessage="1" sqref="E27:N30 E8:N11" xr:uid="{420C2C18-152B-4A97-8810-2616B0452D3C}">
      <formula1>$AB$6:$AB$7</formula1>
    </dataValidation>
    <dataValidation type="decimal" allowBlank="1" showInputMessage="1" showErrorMessage="1" error="Enter as a decimal_x000a_0 to 0.5 only" sqref="E32:N32 E13:N13" xr:uid="{402974A8-1D24-4626-9294-976361F96A16}">
      <formula1>0</formula1>
      <formula2>0.5</formula2>
    </dataValidation>
    <dataValidation type="decimal" allowBlank="1" showInputMessage="1" showErrorMessage="1" error="Enter 1,000 to 6,000 only" sqref="E26:N26 E7:N7" xr:uid="{2391D54A-6D81-4C23-B6C0-962A7D0BFC57}">
      <formula1>1000</formula1>
      <formula2>6000</formula2>
    </dataValidation>
    <dataValidation type="decimal" allowBlank="1" showInputMessage="1" showErrorMessage="1" error="Maximum of 20,000,000" sqref="E33:N33 E14:N14" xr:uid="{97B5C709-69E0-4A2D-A262-9B4123638AC7}">
      <formula1>0</formula1>
      <formula2>20000000</formula2>
    </dataValidation>
    <dataValidation type="whole" allowBlank="1" showInputMessage="1" showErrorMessage="1" error="Enter 1 to 4 only" sqref="E31:N31 E12:N12" xr:uid="{3169AF6B-A3BC-4927-8034-869C0EC79F44}">
      <formula1>1</formula1>
      <formula2>4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30526-A578-4514-89D4-35EE66C6E717}">
  <dimension ref="B1:AG43"/>
  <sheetViews>
    <sheetView showGridLines="0" workbookViewId="0">
      <selection activeCell="B2" sqref="B2:D2"/>
    </sheetView>
  </sheetViews>
  <sheetFormatPr defaultRowHeight="15" x14ac:dyDescent="0.25"/>
  <cols>
    <col min="1" max="1" width="1.85546875" style="2" customWidth="1"/>
    <col min="2" max="2" width="16.42578125" style="2" customWidth="1"/>
    <col min="3" max="3" width="27.85546875" style="2" customWidth="1"/>
    <col min="4" max="4" width="24.140625" style="2" bestFit="1" customWidth="1"/>
    <col min="5" max="14" width="11.42578125" style="2" customWidth="1"/>
    <col min="15" max="22" width="10.7109375" style="2" customWidth="1"/>
    <col min="23" max="16384" width="9.140625" style="2"/>
  </cols>
  <sheetData>
    <row r="1" spans="2:33" ht="15.75" thickBot="1" x14ac:dyDescent="0.3"/>
    <row r="2" spans="2:33" ht="24" thickBot="1" x14ac:dyDescent="0.3">
      <c r="B2" s="206" t="s">
        <v>76</v>
      </c>
      <c r="C2" s="207"/>
      <c r="D2" s="208"/>
      <c r="E2" s="209" t="s">
        <v>82</v>
      </c>
      <c r="F2" s="210"/>
      <c r="G2" s="210"/>
      <c r="H2" s="211"/>
      <c r="I2" s="209" t="s">
        <v>83</v>
      </c>
      <c r="J2" s="210"/>
      <c r="K2" s="210"/>
      <c r="L2" s="210"/>
      <c r="M2" s="211"/>
      <c r="Z2" s="155"/>
      <c r="AA2" s="155"/>
      <c r="AB2" s="155"/>
      <c r="AC2" s="155"/>
      <c r="AD2" s="155"/>
      <c r="AE2" s="155"/>
      <c r="AF2" s="155"/>
      <c r="AG2" s="155"/>
    </row>
    <row r="3" spans="2:33" ht="15.75" thickBot="1" x14ac:dyDescent="0.3">
      <c r="Z3" s="155"/>
      <c r="AA3" s="155"/>
      <c r="AB3" s="155"/>
      <c r="AC3" s="155"/>
      <c r="AD3" s="155"/>
      <c r="AE3" s="155"/>
      <c r="AF3" s="155"/>
      <c r="AG3" s="155"/>
    </row>
    <row r="4" spans="2:33" ht="19.5" customHeight="1" thickBot="1" x14ac:dyDescent="0.3">
      <c r="B4" s="42" t="s">
        <v>50</v>
      </c>
      <c r="C4" s="61" t="s">
        <v>81</v>
      </c>
      <c r="D4" s="43" t="s">
        <v>32</v>
      </c>
      <c r="E4" s="42" t="s">
        <v>10</v>
      </c>
      <c r="F4" s="43" t="s">
        <v>11</v>
      </c>
      <c r="G4" s="44" t="s">
        <v>12</v>
      </c>
      <c r="H4" s="43" t="s">
        <v>13</v>
      </c>
      <c r="I4" s="44" t="s">
        <v>14</v>
      </c>
      <c r="J4" s="43" t="s">
        <v>15</v>
      </c>
      <c r="K4" s="44" t="s">
        <v>16</v>
      </c>
      <c r="L4" s="43" t="s">
        <v>17</v>
      </c>
      <c r="M4" s="44" t="s">
        <v>18</v>
      </c>
      <c r="N4" s="43" t="s">
        <v>19</v>
      </c>
      <c r="Z4" s="155"/>
      <c r="AA4" s="155"/>
      <c r="AB4" s="155"/>
      <c r="AC4" s="155"/>
      <c r="AD4" s="155"/>
      <c r="AE4" s="155"/>
      <c r="AF4" s="155"/>
      <c r="AG4" s="155"/>
    </row>
    <row r="5" spans="2:33" ht="19.5" customHeight="1" x14ac:dyDescent="0.25">
      <c r="B5" s="45" t="s">
        <v>25</v>
      </c>
      <c r="C5" s="47" t="s">
        <v>34</v>
      </c>
      <c r="D5" s="46" t="s">
        <v>33</v>
      </c>
      <c r="E5" s="63"/>
      <c r="F5" s="63"/>
      <c r="G5" s="148"/>
      <c r="H5" s="148"/>
      <c r="I5" s="65"/>
      <c r="J5" s="148"/>
      <c r="K5" s="64"/>
      <c r="L5" s="64"/>
      <c r="M5" s="65"/>
      <c r="N5" s="64"/>
      <c r="Z5" s="155"/>
      <c r="AA5" s="155"/>
      <c r="AB5" s="155"/>
      <c r="AC5" s="155"/>
      <c r="AD5" s="155"/>
      <c r="AE5" s="155"/>
      <c r="AF5" s="155"/>
      <c r="AG5" s="155"/>
    </row>
    <row r="6" spans="2:33" ht="19.5" customHeight="1" x14ac:dyDescent="0.25">
      <c r="B6" s="45" t="s">
        <v>25</v>
      </c>
      <c r="C6" s="47" t="s">
        <v>24</v>
      </c>
      <c r="D6" s="46" t="s">
        <v>35</v>
      </c>
      <c r="E6" s="63"/>
      <c r="F6" s="63"/>
      <c r="G6" s="64"/>
      <c r="H6" s="64"/>
      <c r="I6" s="65"/>
      <c r="J6" s="64"/>
      <c r="K6" s="64"/>
      <c r="L6" s="64"/>
      <c r="M6" s="65"/>
      <c r="N6" s="64"/>
      <c r="Z6" s="155"/>
      <c r="AA6" s="155"/>
      <c r="AB6" s="155" t="s">
        <v>29</v>
      </c>
      <c r="AC6" s="155" t="s">
        <v>29</v>
      </c>
      <c r="AD6" s="155">
        <f>IF(E$5&lt;6,1,0)</f>
        <v>1</v>
      </c>
      <c r="AE6" s="155"/>
      <c r="AF6" s="155"/>
      <c r="AG6" s="155"/>
    </row>
    <row r="7" spans="2:33" ht="19.5" customHeight="1" x14ac:dyDescent="0.25">
      <c r="B7" s="45" t="s">
        <v>26</v>
      </c>
      <c r="C7" s="47" t="s">
        <v>23</v>
      </c>
      <c r="D7" s="46" t="s">
        <v>141</v>
      </c>
      <c r="E7" s="66"/>
      <c r="F7" s="66"/>
      <c r="G7" s="67"/>
      <c r="H7" s="67"/>
      <c r="I7" s="68"/>
      <c r="J7" s="67"/>
      <c r="K7" s="67"/>
      <c r="L7" s="67"/>
      <c r="M7" s="68"/>
      <c r="N7" s="67"/>
      <c r="Z7" s="155"/>
      <c r="AA7" s="155"/>
      <c r="AB7" s="155" t="s">
        <v>30</v>
      </c>
      <c r="AC7" s="155" t="s">
        <v>30</v>
      </c>
      <c r="AD7" s="155">
        <f t="shared" ref="AD7:AD8" si="0">IF(E$5&lt;6,1,0)</f>
        <v>1</v>
      </c>
      <c r="AE7" s="155"/>
      <c r="AF7" s="155"/>
      <c r="AG7" s="155"/>
    </row>
    <row r="8" spans="2:33" ht="19.5" hidden="1" customHeight="1" x14ac:dyDescent="0.25">
      <c r="B8" s="45" t="s">
        <v>28</v>
      </c>
      <c r="C8" s="47" t="s">
        <v>39</v>
      </c>
      <c r="D8" s="47" t="s">
        <v>38</v>
      </c>
      <c r="E8" s="63"/>
      <c r="F8" s="63"/>
      <c r="G8" s="63"/>
      <c r="H8" s="64"/>
      <c r="I8" s="65"/>
      <c r="J8" s="64"/>
      <c r="K8" s="64"/>
      <c r="L8" s="64"/>
      <c r="M8" s="65"/>
      <c r="N8" s="64"/>
      <c r="Z8" s="155"/>
      <c r="AA8" s="155"/>
      <c r="AB8" s="155"/>
      <c r="AC8" s="155" t="s">
        <v>37</v>
      </c>
      <c r="AD8" s="155">
        <f t="shared" si="0"/>
        <v>1</v>
      </c>
      <c r="AE8" s="155"/>
      <c r="AF8" s="155"/>
      <c r="AG8" s="155"/>
    </row>
    <row r="9" spans="2:33" ht="19.5" hidden="1" customHeight="1" x14ac:dyDescent="0.25">
      <c r="B9" s="45" t="s">
        <v>28</v>
      </c>
      <c r="C9" s="47" t="s">
        <v>40</v>
      </c>
      <c r="D9" s="47" t="s">
        <v>38</v>
      </c>
      <c r="E9" s="63"/>
      <c r="F9" s="63"/>
      <c r="G9" s="63"/>
      <c r="H9" s="64"/>
      <c r="I9" s="65"/>
      <c r="J9" s="64"/>
      <c r="K9" s="64"/>
      <c r="L9" s="64"/>
      <c r="M9" s="65"/>
      <c r="N9" s="64"/>
      <c r="Z9" s="155"/>
      <c r="AA9" s="155"/>
      <c r="AB9" s="155"/>
      <c r="AC9" s="155"/>
      <c r="AD9" s="155"/>
      <c r="AE9" s="155"/>
      <c r="AF9" s="155"/>
      <c r="AG9" s="155"/>
    </row>
    <row r="10" spans="2:33" ht="19.5" hidden="1" customHeight="1" x14ac:dyDescent="0.25">
      <c r="B10" s="45" t="s">
        <v>28</v>
      </c>
      <c r="C10" s="47" t="s">
        <v>41</v>
      </c>
      <c r="D10" s="47" t="s">
        <v>38</v>
      </c>
      <c r="E10" s="63"/>
      <c r="F10" s="63"/>
      <c r="G10" s="63"/>
      <c r="H10" s="64"/>
      <c r="I10" s="65"/>
      <c r="J10" s="64"/>
      <c r="K10" s="64"/>
      <c r="L10" s="64"/>
      <c r="M10" s="65"/>
      <c r="N10" s="64"/>
      <c r="Z10" s="155"/>
      <c r="AA10" s="155"/>
      <c r="AB10" s="155"/>
      <c r="AC10" s="155"/>
      <c r="AD10" s="155"/>
      <c r="AE10" s="155"/>
      <c r="AF10" s="155"/>
      <c r="AG10" s="155"/>
    </row>
    <row r="11" spans="2:33" ht="19.5" hidden="1" customHeight="1" x14ac:dyDescent="0.25">
      <c r="B11" s="45" t="s">
        <v>28</v>
      </c>
      <c r="C11" s="47" t="s">
        <v>42</v>
      </c>
      <c r="D11" s="47" t="s">
        <v>38</v>
      </c>
      <c r="E11" s="63"/>
      <c r="F11" s="63"/>
      <c r="G11" s="63"/>
      <c r="H11" s="64"/>
      <c r="I11" s="65"/>
      <c r="J11" s="64"/>
      <c r="K11" s="64"/>
      <c r="L11" s="64"/>
      <c r="M11" s="65"/>
      <c r="N11" s="64"/>
      <c r="Z11" s="155"/>
      <c r="AA11" s="155"/>
      <c r="AB11" s="155"/>
      <c r="AC11" s="155"/>
      <c r="AD11" s="155"/>
      <c r="AE11" s="155"/>
      <c r="AF11" s="155"/>
      <c r="AG11" s="155"/>
    </row>
    <row r="12" spans="2:33" ht="19.5" customHeight="1" x14ac:dyDescent="0.25">
      <c r="B12" s="45" t="s">
        <v>28</v>
      </c>
      <c r="C12" s="47" t="s">
        <v>152</v>
      </c>
      <c r="D12" s="154" t="s">
        <v>153</v>
      </c>
      <c r="E12" s="63"/>
      <c r="F12" s="63"/>
      <c r="G12" s="63"/>
      <c r="H12" s="64"/>
      <c r="I12" s="65"/>
      <c r="J12" s="64"/>
      <c r="K12" s="64"/>
      <c r="L12" s="64"/>
      <c r="M12" s="65"/>
      <c r="N12" s="64"/>
      <c r="Z12" s="155"/>
      <c r="AA12" s="155"/>
      <c r="AB12" s="155"/>
      <c r="AC12" s="155"/>
      <c r="AD12" s="155"/>
      <c r="AE12" s="155"/>
      <c r="AF12" s="155"/>
      <c r="AG12" s="155"/>
    </row>
    <row r="13" spans="2:33" ht="19.5" customHeight="1" x14ac:dyDescent="0.25">
      <c r="B13" s="45" t="s">
        <v>27</v>
      </c>
      <c r="C13" s="47" t="s">
        <v>51</v>
      </c>
      <c r="D13" s="47" t="s">
        <v>36</v>
      </c>
      <c r="E13" s="69"/>
      <c r="F13" s="69"/>
      <c r="G13" s="70"/>
      <c r="H13" s="70"/>
      <c r="I13" s="71"/>
      <c r="J13" s="70"/>
      <c r="K13" s="70"/>
      <c r="L13" s="70"/>
      <c r="M13" s="71"/>
      <c r="N13" s="70"/>
      <c r="Z13" s="155"/>
      <c r="AA13" s="155"/>
      <c r="AB13" s="155"/>
      <c r="AC13" s="155"/>
      <c r="AD13" s="155"/>
      <c r="AE13" s="155"/>
      <c r="AF13" s="155"/>
      <c r="AG13" s="155"/>
    </row>
    <row r="14" spans="2:33" ht="19.5" customHeight="1" thickBot="1" x14ac:dyDescent="0.3">
      <c r="B14" s="48" t="s">
        <v>27</v>
      </c>
      <c r="C14" s="49" t="s">
        <v>31</v>
      </c>
      <c r="D14" s="49" t="s">
        <v>138</v>
      </c>
      <c r="E14" s="72"/>
      <c r="F14" s="72"/>
      <c r="G14" s="73"/>
      <c r="H14" s="73"/>
      <c r="I14" s="74"/>
      <c r="J14" s="73"/>
      <c r="K14" s="73"/>
      <c r="L14" s="73"/>
      <c r="M14" s="74"/>
      <c r="N14" s="73"/>
      <c r="Z14" s="155"/>
      <c r="AA14" s="155"/>
      <c r="AB14" s="155"/>
      <c r="AC14" s="155"/>
      <c r="AD14" s="155"/>
      <c r="AE14" s="155"/>
      <c r="AF14" s="155"/>
      <c r="AG14" s="155"/>
    </row>
    <row r="15" spans="2:33" ht="19.5" customHeight="1" thickBot="1" x14ac:dyDescent="0.3"/>
    <row r="16" spans="2:33" ht="19.5" customHeight="1" thickBot="1" x14ac:dyDescent="0.3">
      <c r="B16" s="61" t="s">
        <v>81</v>
      </c>
      <c r="C16" s="42" t="s">
        <v>80</v>
      </c>
      <c r="D16" s="43" t="s">
        <v>43</v>
      </c>
      <c r="E16" s="44" t="s">
        <v>10</v>
      </c>
      <c r="F16" s="43" t="s">
        <v>11</v>
      </c>
      <c r="G16" s="44" t="s">
        <v>12</v>
      </c>
      <c r="H16" s="43" t="s">
        <v>13</v>
      </c>
      <c r="I16" s="43" t="s">
        <v>14</v>
      </c>
      <c r="J16" s="44" t="s">
        <v>15</v>
      </c>
      <c r="K16" s="86" t="s">
        <v>16</v>
      </c>
      <c r="L16" s="44" t="s">
        <v>17</v>
      </c>
      <c r="M16" s="43" t="s">
        <v>18</v>
      </c>
      <c r="N16" s="50" t="s">
        <v>19</v>
      </c>
    </row>
    <row r="17" spans="2:14" ht="19.5" customHeight="1" x14ac:dyDescent="0.25">
      <c r="C17" s="45" t="s">
        <v>44</v>
      </c>
      <c r="D17" s="51" t="s">
        <v>140</v>
      </c>
      <c r="E17" s="7" t="str">
        <f>IF(E5&lt;&gt;"",E5*250+E6*150,"")</f>
        <v/>
      </c>
      <c r="F17" s="40" t="str">
        <f t="shared" ref="F17:N17" si="1">IF(F5&lt;&gt;"",F5*250+F6*150,"")</f>
        <v/>
      </c>
      <c r="G17" s="7" t="str">
        <f t="shared" si="1"/>
        <v/>
      </c>
      <c r="H17" s="40" t="str">
        <f t="shared" si="1"/>
        <v/>
      </c>
      <c r="I17" s="40" t="str">
        <f t="shared" si="1"/>
        <v/>
      </c>
      <c r="J17" s="7" t="str">
        <f t="shared" si="1"/>
        <v/>
      </c>
      <c r="K17" s="40" t="str">
        <f t="shared" si="1"/>
        <v/>
      </c>
      <c r="L17" s="7" t="str">
        <f t="shared" si="1"/>
        <v/>
      </c>
      <c r="M17" s="40" t="str">
        <f t="shared" si="1"/>
        <v/>
      </c>
      <c r="N17" s="34" t="str">
        <f t="shared" si="1"/>
        <v/>
      </c>
    </row>
    <row r="18" spans="2:14" ht="19.5" customHeight="1" thickBot="1" x14ac:dyDescent="0.3">
      <c r="C18" s="45" t="s">
        <v>139</v>
      </c>
      <c r="D18" s="51" t="s">
        <v>45</v>
      </c>
      <c r="E18" s="7">
        <f t="shared" ref="E18:N18" si="2">+E7*(1-E13)</f>
        <v>0</v>
      </c>
      <c r="F18" s="40">
        <f t="shared" si="2"/>
        <v>0</v>
      </c>
      <c r="G18" s="7">
        <f t="shared" si="2"/>
        <v>0</v>
      </c>
      <c r="H18" s="40">
        <f t="shared" si="2"/>
        <v>0</v>
      </c>
      <c r="I18" s="40">
        <f t="shared" si="2"/>
        <v>0</v>
      </c>
      <c r="J18" s="7">
        <f t="shared" si="2"/>
        <v>0</v>
      </c>
      <c r="K18" s="40">
        <f t="shared" si="2"/>
        <v>0</v>
      </c>
      <c r="L18" s="7">
        <f t="shared" si="2"/>
        <v>0</v>
      </c>
      <c r="M18" s="40">
        <f t="shared" si="2"/>
        <v>0</v>
      </c>
      <c r="N18" s="34">
        <f t="shared" si="2"/>
        <v>0</v>
      </c>
    </row>
    <row r="19" spans="2:14" ht="19.5" customHeight="1" thickBot="1" x14ac:dyDescent="0.3">
      <c r="C19" s="42" t="s">
        <v>77</v>
      </c>
      <c r="D19" s="57" t="s">
        <v>136</v>
      </c>
      <c r="E19" s="58" t="str">
        <f>IFERROR(E18-E17,"")</f>
        <v/>
      </c>
      <c r="F19" s="59" t="str">
        <f t="shared" ref="F19:N19" si="3">IFERROR(F18-F17,"")</f>
        <v/>
      </c>
      <c r="G19" s="58" t="str">
        <f t="shared" si="3"/>
        <v/>
      </c>
      <c r="H19" s="59" t="str">
        <f t="shared" si="3"/>
        <v/>
      </c>
      <c r="I19" s="59" t="str">
        <f t="shared" si="3"/>
        <v/>
      </c>
      <c r="J19" s="58" t="str">
        <f t="shared" si="3"/>
        <v/>
      </c>
      <c r="K19" s="59" t="str">
        <f t="shared" si="3"/>
        <v/>
      </c>
      <c r="L19" s="58" t="str">
        <f t="shared" si="3"/>
        <v/>
      </c>
      <c r="M19" s="59" t="str">
        <f t="shared" si="3"/>
        <v/>
      </c>
      <c r="N19" s="60" t="str">
        <f t="shared" si="3"/>
        <v/>
      </c>
    </row>
    <row r="20" spans="2:14" ht="19.5" customHeight="1" x14ac:dyDescent="0.25">
      <c r="C20" s="45" t="s">
        <v>52</v>
      </c>
      <c r="D20" s="51" t="s">
        <v>154</v>
      </c>
      <c r="E20" s="7">
        <f>+E12*2000000</f>
        <v>0</v>
      </c>
      <c r="F20" s="40">
        <f t="shared" ref="F20:N20" si="4">+F12*2000000</f>
        <v>0</v>
      </c>
      <c r="G20" s="7">
        <f t="shared" si="4"/>
        <v>0</v>
      </c>
      <c r="H20" s="40">
        <f t="shared" si="4"/>
        <v>0</v>
      </c>
      <c r="I20" s="40">
        <f t="shared" si="4"/>
        <v>0</v>
      </c>
      <c r="J20" s="7">
        <f t="shared" si="4"/>
        <v>0</v>
      </c>
      <c r="K20" s="40">
        <f t="shared" si="4"/>
        <v>0</v>
      </c>
      <c r="L20" s="7">
        <f t="shared" si="4"/>
        <v>0</v>
      </c>
      <c r="M20" s="40">
        <f t="shared" si="4"/>
        <v>0</v>
      </c>
      <c r="N20" s="34">
        <f t="shared" si="4"/>
        <v>0</v>
      </c>
    </row>
    <row r="21" spans="2:14" ht="19.5" customHeight="1" thickBot="1" x14ac:dyDescent="0.3">
      <c r="C21" s="48" t="s">
        <v>79</v>
      </c>
      <c r="D21" s="52" t="s">
        <v>78</v>
      </c>
      <c r="E21" s="53">
        <f t="shared" ref="E21:N21" si="5">IFERROR(LOOKUP(E12,channel),0)</f>
        <v>0</v>
      </c>
      <c r="F21" s="54">
        <f t="shared" si="5"/>
        <v>0</v>
      </c>
      <c r="G21" s="53">
        <f t="shared" si="5"/>
        <v>0</v>
      </c>
      <c r="H21" s="54">
        <f t="shared" si="5"/>
        <v>0</v>
      </c>
      <c r="I21" s="54">
        <f t="shared" si="5"/>
        <v>0</v>
      </c>
      <c r="J21" s="53">
        <f t="shared" si="5"/>
        <v>0</v>
      </c>
      <c r="K21" s="54">
        <f t="shared" si="5"/>
        <v>0</v>
      </c>
      <c r="L21" s="53">
        <f t="shared" si="5"/>
        <v>0</v>
      </c>
      <c r="M21" s="54">
        <f t="shared" si="5"/>
        <v>0</v>
      </c>
      <c r="N21" s="55">
        <f t="shared" si="5"/>
        <v>0</v>
      </c>
    </row>
    <row r="22" spans="2:14" ht="19.5" customHeight="1" thickBot="1" x14ac:dyDescent="0.3"/>
    <row r="23" spans="2:14" ht="19.5" customHeight="1" thickBot="1" x14ac:dyDescent="0.3">
      <c r="B23" s="42" t="s">
        <v>50</v>
      </c>
      <c r="C23" s="62" t="s">
        <v>84</v>
      </c>
      <c r="D23" s="43" t="s">
        <v>32</v>
      </c>
      <c r="E23" s="42" t="s">
        <v>10</v>
      </c>
      <c r="F23" s="43" t="s">
        <v>11</v>
      </c>
      <c r="G23" s="44" t="s">
        <v>12</v>
      </c>
      <c r="H23" s="43" t="s">
        <v>13</v>
      </c>
      <c r="I23" s="44" t="s">
        <v>14</v>
      </c>
      <c r="J23" s="43" t="s">
        <v>15</v>
      </c>
      <c r="K23" s="44" t="s">
        <v>16</v>
      </c>
      <c r="L23" s="43" t="s">
        <v>17</v>
      </c>
      <c r="M23" s="44" t="s">
        <v>18</v>
      </c>
      <c r="N23" s="43" t="s">
        <v>19</v>
      </c>
    </row>
    <row r="24" spans="2:14" ht="19.5" customHeight="1" x14ac:dyDescent="0.25">
      <c r="B24" s="45" t="s">
        <v>25</v>
      </c>
      <c r="C24" s="47" t="s">
        <v>34</v>
      </c>
      <c r="D24" s="46" t="s">
        <v>33</v>
      </c>
      <c r="E24" s="63"/>
      <c r="F24" s="148"/>
      <c r="G24" s="148"/>
      <c r="H24" s="65"/>
      <c r="I24" s="148"/>
      <c r="J24" s="64"/>
      <c r="K24" s="64"/>
      <c r="L24" s="65"/>
      <c r="M24" s="64"/>
      <c r="N24" s="64"/>
    </row>
    <row r="25" spans="2:14" ht="19.5" customHeight="1" x14ac:dyDescent="0.25">
      <c r="B25" s="45" t="s">
        <v>25</v>
      </c>
      <c r="C25" s="47" t="s">
        <v>24</v>
      </c>
      <c r="D25" s="46" t="s">
        <v>35</v>
      </c>
      <c r="E25" s="63"/>
      <c r="F25" s="64"/>
      <c r="G25" s="64"/>
      <c r="H25" s="65"/>
      <c r="I25" s="64"/>
      <c r="J25" s="64"/>
      <c r="K25" s="64"/>
      <c r="L25" s="65"/>
      <c r="M25" s="64"/>
      <c r="N25" s="64"/>
    </row>
    <row r="26" spans="2:14" ht="19.5" customHeight="1" x14ac:dyDescent="0.25">
      <c r="B26" s="45" t="s">
        <v>26</v>
      </c>
      <c r="C26" s="47" t="s">
        <v>23</v>
      </c>
      <c r="D26" s="46" t="s">
        <v>141</v>
      </c>
      <c r="E26" s="66"/>
      <c r="F26" s="67"/>
      <c r="G26" s="67"/>
      <c r="H26" s="68"/>
      <c r="I26" s="67"/>
      <c r="J26" s="67"/>
      <c r="K26" s="67"/>
      <c r="L26" s="68"/>
      <c r="M26" s="67"/>
      <c r="N26" s="67"/>
    </row>
    <row r="27" spans="2:14" ht="19.5" hidden="1" customHeight="1" x14ac:dyDescent="0.25">
      <c r="B27" s="45" t="s">
        <v>28</v>
      </c>
      <c r="C27" s="47" t="s">
        <v>39</v>
      </c>
      <c r="D27" s="47" t="s">
        <v>38</v>
      </c>
      <c r="E27" s="63"/>
      <c r="F27" s="64"/>
      <c r="G27" s="64"/>
      <c r="H27" s="65"/>
      <c r="I27" s="64"/>
      <c r="J27" s="64"/>
      <c r="K27" s="64"/>
      <c r="L27" s="65"/>
      <c r="M27" s="64"/>
      <c r="N27" s="64"/>
    </row>
    <row r="28" spans="2:14" ht="19.5" hidden="1" customHeight="1" x14ac:dyDescent="0.25">
      <c r="B28" s="45" t="s">
        <v>28</v>
      </c>
      <c r="C28" s="47" t="s">
        <v>40</v>
      </c>
      <c r="D28" s="47" t="s">
        <v>38</v>
      </c>
      <c r="E28" s="63"/>
      <c r="F28" s="64"/>
      <c r="G28" s="64"/>
      <c r="H28" s="65"/>
      <c r="I28" s="64"/>
      <c r="J28" s="64"/>
      <c r="K28" s="64"/>
      <c r="L28" s="65"/>
      <c r="M28" s="64"/>
      <c r="N28" s="64"/>
    </row>
    <row r="29" spans="2:14" ht="19.5" hidden="1" customHeight="1" x14ac:dyDescent="0.25">
      <c r="B29" s="45" t="s">
        <v>28</v>
      </c>
      <c r="C29" s="47" t="s">
        <v>41</v>
      </c>
      <c r="D29" s="47" t="s">
        <v>38</v>
      </c>
      <c r="E29" s="63"/>
      <c r="F29" s="64"/>
      <c r="G29" s="64"/>
      <c r="H29" s="65"/>
      <c r="I29" s="64"/>
      <c r="J29" s="64"/>
      <c r="K29" s="64"/>
      <c r="L29" s="65"/>
      <c r="M29" s="64"/>
      <c r="N29" s="64"/>
    </row>
    <row r="30" spans="2:14" ht="19.5" hidden="1" customHeight="1" x14ac:dyDescent="0.25">
      <c r="B30" s="45" t="s">
        <v>28</v>
      </c>
      <c r="C30" s="47" t="s">
        <v>42</v>
      </c>
      <c r="D30" s="47" t="s">
        <v>38</v>
      </c>
      <c r="E30" s="63"/>
      <c r="F30" s="64"/>
      <c r="G30" s="64"/>
      <c r="H30" s="65"/>
      <c r="I30" s="64"/>
      <c r="J30" s="64"/>
      <c r="K30" s="64"/>
      <c r="L30" s="65"/>
      <c r="M30" s="64"/>
      <c r="N30" s="64"/>
    </row>
    <row r="31" spans="2:14" ht="19.5" customHeight="1" x14ac:dyDescent="0.25">
      <c r="B31" s="45" t="s">
        <v>28</v>
      </c>
      <c r="C31" s="47" t="s">
        <v>152</v>
      </c>
      <c r="D31" s="154" t="s">
        <v>153</v>
      </c>
      <c r="E31" s="63"/>
      <c r="F31" s="63"/>
      <c r="G31" s="63"/>
      <c r="H31" s="64"/>
      <c r="I31" s="65"/>
      <c r="J31" s="64"/>
      <c r="K31" s="64"/>
      <c r="L31" s="64"/>
      <c r="M31" s="65"/>
      <c r="N31" s="64"/>
    </row>
    <row r="32" spans="2:14" ht="19.5" customHeight="1" x14ac:dyDescent="0.25">
      <c r="B32" s="45" t="s">
        <v>27</v>
      </c>
      <c r="C32" s="47" t="s">
        <v>51</v>
      </c>
      <c r="D32" s="47" t="s">
        <v>36</v>
      </c>
      <c r="E32" s="69"/>
      <c r="F32" s="70"/>
      <c r="G32" s="70"/>
      <c r="H32" s="71"/>
      <c r="I32" s="70"/>
      <c r="J32" s="70"/>
      <c r="K32" s="70"/>
      <c r="L32" s="71"/>
      <c r="M32" s="70"/>
      <c r="N32" s="70"/>
    </row>
    <row r="33" spans="2:14" ht="19.5" customHeight="1" thickBot="1" x14ac:dyDescent="0.3">
      <c r="B33" s="48" t="s">
        <v>27</v>
      </c>
      <c r="C33" s="49" t="s">
        <v>31</v>
      </c>
      <c r="D33" s="49" t="s">
        <v>138</v>
      </c>
      <c r="E33" s="72"/>
      <c r="F33" s="73"/>
      <c r="G33" s="73"/>
      <c r="H33" s="74"/>
      <c r="I33" s="73"/>
      <c r="J33" s="73"/>
      <c r="K33" s="73"/>
      <c r="L33" s="74"/>
      <c r="M33" s="73"/>
      <c r="N33" s="73"/>
    </row>
    <row r="34" spans="2:14" ht="19.5" customHeight="1" thickBot="1" x14ac:dyDescent="0.3"/>
    <row r="35" spans="2:14" ht="19.5" customHeight="1" thickBot="1" x14ac:dyDescent="0.3">
      <c r="B35" s="62" t="s">
        <v>84</v>
      </c>
      <c r="C35" s="42" t="s">
        <v>80</v>
      </c>
      <c r="D35" s="43" t="s">
        <v>43</v>
      </c>
      <c r="E35" s="44" t="s">
        <v>10</v>
      </c>
      <c r="F35" s="43" t="s">
        <v>11</v>
      </c>
      <c r="G35" s="44" t="s">
        <v>12</v>
      </c>
      <c r="H35" s="43" t="s">
        <v>13</v>
      </c>
      <c r="I35" s="43" t="s">
        <v>14</v>
      </c>
      <c r="J35" s="44" t="s">
        <v>15</v>
      </c>
      <c r="K35" s="86" t="s">
        <v>16</v>
      </c>
      <c r="L35" s="44" t="s">
        <v>17</v>
      </c>
      <c r="M35" s="43" t="s">
        <v>18</v>
      </c>
      <c r="N35" s="50" t="s">
        <v>19</v>
      </c>
    </row>
    <row r="36" spans="2:14" ht="19.5" customHeight="1" x14ac:dyDescent="0.25">
      <c r="C36" s="45" t="s">
        <v>44</v>
      </c>
      <c r="D36" s="51" t="s">
        <v>140</v>
      </c>
      <c r="E36" s="7" t="str">
        <f>IF(E24&lt;&gt;"",E24*250+E25*150,"")</f>
        <v/>
      </c>
      <c r="F36" s="40" t="str">
        <f t="shared" ref="F36:N36" si="6">IF(F24&lt;&gt;"",F24*250+F25*150,"")</f>
        <v/>
      </c>
      <c r="G36" s="7" t="str">
        <f t="shared" si="6"/>
        <v/>
      </c>
      <c r="H36" s="40" t="str">
        <f t="shared" si="6"/>
        <v/>
      </c>
      <c r="I36" s="40" t="str">
        <f t="shared" si="6"/>
        <v/>
      </c>
      <c r="J36" s="7" t="str">
        <f t="shared" si="6"/>
        <v/>
      </c>
      <c r="K36" s="40" t="str">
        <f t="shared" si="6"/>
        <v/>
      </c>
      <c r="L36" s="7" t="str">
        <f t="shared" si="6"/>
        <v/>
      </c>
      <c r="M36" s="40" t="str">
        <f t="shared" si="6"/>
        <v/>
      </c>
      <c r="N36" s="34" t="str">
        <f t="shared" si="6"/>
        <v/>
      </c>
    </row>
    <row r="37" spans="2:14" ht="19.5" customHeight="1" thickBot="1" x14ac:dyDescent="0.3">
      <c r="C37" s="45" t="s">
        <v>139</v>
      </c>
      <c r="D37" s="51" t="s">
        <v>45</v>
      </c>
      <c r="E37" s="7">
        <f t="shared" ref="E37:N37" si="7">+E26*(1-E32)</f>
        <v>0</v>
      </c>
      <c r="F37" s="40">
        <f t="shared" si="7"/>
        <v>0</v>
      </c>
      <c r="G37" s="7">
        <f t="shared" si="7"/>
        <v>0</v>
      </c>
      <c r="H37" s="40">
        <f t="shared" si="7"/>
        <v>0</v>
      </c>
      <c r="I37" s="40">
        <f t="shared" si="7"/>
        <v>0</v>
      </c>
      <c r="J37" s="7">
        <f t="shared" si="7"/>
        <v>0</v>
      </c>
      <c r="K37" s="40">
        <f t="shared" si="7"/>
        <v>0</v>
      </c>
      <c r="L37" s="7">
        <f t="shared" si="7"/>
        <v>0</v>
      </c>
      <c r="M37" s="40">
        <f t="shared" si="7"/>
        <v>0</v>
      </c>
      <c r="N37" s="34">
        <f t="shared" si="7"/>
        <v>0</v>
      </c>
    </row>
    <row r="38" spans="2:14" ht="19.5" customHeight="1" thickBot="1" x14ac:dyDescent="0.3">
      <c r="C38" s="42" t="s">
        <v>77</v>
      </c>
      <c r="D38" s="57" t="s">
        <v>136</v>
      </c>
      <c r="E38" s="58" t="str">
        <f>IFERROR(E37-E36,"")</f>
        <v/>
      </c>
      <c r="F38" s="59" t="str">
        <f t="shared" ref="F38:N38" si="8">IFERROR(F37-F36,"")</f>
        <v/>
      </c>
      <c r="G38" s="58" t="str">
        <f t="shared" si="8"/>
        <v/>
      </c>
      <c r="H38" s="59" t="str">
        <f t="shared" si="8"/>
        <v/>
      </c>
      <c r="I38" s="59" t="str">
        <f t="shared" si="8"/>
        <v/>
      </c>
      <c r="J38" s="58" t="str">
        <f t="shared" si="8"/>
        <v/>
      </c>
      <c r="K38" s="59" t="str">
        <f t="shared" si="8"/>
        <v/>
      </c>
      <c r="L38" s="58" t="str">
        <f t="shared" si="8"/>
        <v/>
      </c>
      <c r="M38" s="59" t="str">
        <f t="shared" si="8"/>
        <v/>
      </c>
      <c r="N38" s="60" t="str">
        <f t="shared" si="8"/>
        <v/>
      </c>
    </row>
    <row r="39" spans="2:14" ht="19.5" customHeight="1" x14ac:dyDescent="0.25">
      <c r="C39" s="45" t="s">
        <v>52</v>
      </c>
      <c r="D39" s="51" t="s">
        <v>154</v>
      </c>
      <c r="E39" s="7">
        <f>+E31*2000000</f>
        <v>0</v>
      </c>
      <c r="F39" s="40">
        <f t="shared" ref="F39:N39" si="9">+F31*2000000</f>
        <v>0</v>
      </c>
      <c r="G39" s="7">
        <f t="shared" si="9"/>
        <v>0</v>
      </c>
      <c r="H39" s="40">
        <f t="shared" si="9"/>
        <v>0</v>
      </c>
      <c r="I39" s="40">
        <f t="shared" si="9"/>
        <v>0</v>
      </c>
      <c r="J39" s="7">
        <f t="shared" si="9"/>
        <v>0</v>
      </c>
      <c r="K39" s="40">
        <f t="shared" si="9"/>
        <v>0</v>
      </c>
      <c r="L39" s="7">
        <f t="shared" si="9"/>
        <v>0</v>
      </c>
      <c r="M39" s="40">
        <f t="shared" si="9"/>
        <v>0</v>
      </c>
      <c r="N39" s="34">
        <f t="shared" si="9"/>
        <v>0</v>
      </c>
    </row>
    <row r="40" spans="2:14" ht="19.5" customHeight="1" thickBot="1" x14ac:dyDescent="0.3">
      <c r="C40" s="48" t="s">
        <v>79</v>
      </c>
      <c r="D40" s="52" t="s">
        <v>78</v>
      </c>
      <c r="E40" s="53">
        <f t="shared" ref="E40:N40" si="10">IFERROR(LOOKUP(E31,channel),0)</f>
        <v>0</v>
      </c>
      <c r="F40" s="54">
        <f t="shared" si="10"/>
        <v>0</v>
      </c>
      <c r="G40" s="53">
        <f t="shared" si="10"/>
        <v>0</v>
      </c>
      <c r="H40" s="54">
        <f t="shared" si="10"/>
        <v>0</v>
      </c>
      <c r="I40" s="54">
        <f t="shared" si="10"/>
        <v>0</v>
      </c>
      <c r="J40" s="53">
        <f t="shared" si="10"/>
        <v>0</v>
      </c>
      <c r="K40" s="54">
        <f t="shared" si="10"/>
        <v>0</v>
      </c>
      <c r="L40" s="53">
        <f t="shared" si="10"/>
        <v>0</v>
      </c>
      <c r="M40" s="54">
        <f t="shared" si="10"/>
        <v>0</v>
      </c>
      <c r="N40" s="55">
        <f t="shared" si="10"/>
        <v>0</v>
      </c>
    </row>
    <row r="41" spans="2:14" x14ac:dyDescent="0.25">
      <c r="E41" s="21"/>
      <c r="F41" s="21"/>
      <c r="G41" s="21"/>
    </row>
    <row r="42" spans="2:14" x14ac:dyDescent="0.25">
      <c r="E42" s="21"/>
      <c r="F42" s="21"/>
      <c r="G42" s="21"/>
    </row>
    <row r="43" spans="2:14" x14ac:dyDescent="0.25">
      <c r="E43" s="21"/>
      <c r="F43" s="21"/>
      <c r="G43" s="21"/>
    </row>
  </sheetData>
  <sheetProtection algorithmName="SHA-512" hashValue="FzqpT4ThNkBYJXwC/35DX18E0Y7Z+L7EvNFNtz3HyH0VBuTSiWw9/qOVU4lWg7TcgltYR5R8ZwcjrvrRwlCtBA==" saltValue="Amo6BEfWDlajDPU2oGhxOw==" spinCount="100000" sheet="1" objects="1" scenarios="1"/>
  <mergeCells count="3">
    <mergeCell ref="B2:D2"/>
    <mergeCell ref="E2:H2"/>
    <mergeCell ref="I2:M2"/>
  </mergeCells>
  <conditionalFormatting sqref="E41:E4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1:F4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1:G4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7">
    <dataValidation type="whole" allowBlank="1" showInputMessage="1" showErrorMessage="1" error="Quality levels = 1 to 10 only" sqref="E24:N24 E5:N5" xr:uid="{E5C71935-2780-430D-A50A-721C485D85E9}">
      <formula1>1</formula1>
      <formula2>10</formula2>
    </dataValidation>
    <dataValidation type="whole" allowBlank="1" showInputMessage="1" showErrorMessage="1" error="Design levels = 1 to 5 only" sqref="E25:N25 E6:N6" xr:uid="{099F4335-AA8F-448B-99F2-7FA6F7AE5F28}">
      <formula1>1</formula1>
      <formula2>5</formula2>
    </dataValidation>
    <dataValidation type="list" allowBlank="1" showInputMessage="1" showErrorMessage="1" sqref="E27:N30 E8:N11" xr:uid="{8164B1BA-09DF-4B08-82F9-518BBE1CD3A6}">
      <formula1>$AB$6:$AB$7</formula1>
    </dataValidation>
    <dataValidation type="decimal" allowBlank="1" showInputMessage="1" showErrorMessage="1" error="Enter as a decimal_x000a_0 to 0.5 only" sqref="E32:N32 E13:N13" xr:uid="{A4F8FB4E-CF20-4D5E-9D6A-340CCD85A576}">
      <formula1>0</formula1>
      <formula2>0.5</formula2>
    </dataValidation>
    <dataValidation type="decimal" allowBlank="1" showInputMessage="1" showErrorMessage="1" error="Enter 1,000 to 6,000 only" sqref="E26:N26 E7:N7" xr:uid="{EDF34AA3-7C06-4FD9-9077-50EB2B381ADE}">
      <formula1>1000</formula1>
      <formula2>6000</formula2>
    </dataValidation>
    <dataValidation type="decimal" allowBlank="1" showInputMessage="1" showErrorMessage="1" error="Maximum of 20,000,000" sqref="E33:N33 E14:N14" xr:uid="{A43BDEA7-6445-4C9E-91EA-F2D56D0C3867}">
      <formula1>0</formula1>
      <formula2>20000000</formula2>
    </dataValidation>
    <dataValidation type="whole" allowBlank="1" showInputMessage="1" showErrorMessage="1" error="Enter 1 to 4 only" sqref="E31:N31 E12:N12" xr:uid="{98F1DF4A-0404-4BB1-A261-81050A843305}">
      <formula1>1</formula1>
      <formula2>4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B74E7-8DA2-49FC-B4AE-04AF9EDDD4A4}">
  <dimension ref="B1:AE43"/>
  <sheetViews>
    <sheetView showGridLines="0" workbookViewId="0">
      <selection activeCell="B2" sqref="B2:D2"/>
    </sheetView>
  </sheetViews>
  <sheetFormatPr defaultRowHeight="15" x14ac:dyDescent="0.25"/>
  <cols>
    <col min="1" max="1" width="1.85546875" style="2" customWidth="1"/>
    <col min="2" max="2" width="16.42578125" style="2" customWidth="1"/>
    <col min="3" max="3" width="27.85546875" style="2" customWidth="1"/>
    <col min="4" max="4" width="24.140625" style="2" bestFit="1" customWidth="1"/>
    <col min="5" max="14" width="11.42578125" style="2" customWidth="1"/>
    <col min="15" max="22" width="10.7109375" style="2" customWidth="1"/>
    <col min="23" max="16384" width="9.140625" style="2"/>
  </cols>
  <sheetData>
    <row r="1" spans="2:31" ht="15.75" thickBot="1" x14ac:dyDescent="0.3"/>
    <row r="2" spans="2:31" ht="24" thickBot="1" x14ac:dyDescent="0.3">
      <c r="B2" s="206" t="s">
        <v>76</v>
      </c>
      <c r="C2" s="207"/>
      <c r="D2" s="208"/>
      <c r="E2" s="209" t="s">
        <v>82</v>
      </c>
      <c r="F2" s="210"/>
      <c r="G2" s="210"/>
      <c r="H2" s="211"/>
      <c r="I2" s="209" t="s">
        <v>83</v>
      </c>
      <c r="J2" s="210"/>
      <c r="K2" s="210"/>
      <c r="L2" s="210"/>
      <c r="M2" s="211"/>
    </row>
    <row r="3" spans="2:31" ht="15.75" thickBot="1" x14ac:dyDescent="0.3"/>
    <row r="4" spans="2:31" ht="19.5" customHeight="1" thickBot="1" x14ac:dyDescent="0.3">
      <c r="B4" s="42" t="s">
        <v>50</v>
      </c>
      <c r="C4" s="61" t="s">
        <v>81</v>
      </c>
      <c r="D4" s="43" t="s">
        <v>32</v>
      </c>
      <c r="E4" s="42" t="s">
        <v>10</v>
      </c>
      <c r="F4" s="43" t="s">
        <v>11</v>
      </c>
      <c r="G4" s="44" t="s">
        <v>12</v>
      </c>
      <c r="H4" s="43" t="s">
        <v>13</v>
      </c>
      <c r="I4" s="44" t="s">
        <v>14</v>
      </c>
      <c r="J4" s="43" t="s">
        <v>15</v>
      </c>
      <c r="K4" s="44" t="s">
        <v>16</v>
      </c>
      <c r="L4" s="43" t="s">
        <v>17</v>
      </c>
      <c r="M4" s="44" t="s">
        <v>18</v>
      </c>
      <c r="N4" s="43" t="s">
        <v>19</v>
      </c>
      <c r="AA4" s="155"/>
      <c r="AB4" s="155"/>
      <c r="AC4" s="155"/>
      <c r="AD4" s="155"/>
      <c r="AE4" s="155"/>
    </row>
    <row r="5" spans="2:31" ht="19.5" customHeight="1" x14ac:dyDescent="0.25">
      <c r="B5" s="45" t="s">
        <v>25</v>
      </c>
      <c r="C5" s="47" t="s">
        <v>34</v>
      </c>
      <c r="D5" s="46" t="s">
        <v>33</v>
      </c>
      <c r="E5" s="63"/>
      <c r="F5" s="63"/>
      <c r="G5" s="148"/>
      <c r="H5" s="148"/>
      <c r="I5" s="65"/>
      <c r="J5" s="148"/>
      <c r="K5" s="64"/>
      <c r="L5" s="64"/>
      <c r="M5" s="65"/>
      <c r="N5" s="64"/>
      <c r="AA5" s="155"/>
      <c r="AB5" s="155"/>
      <c r="AC5" s="155"/>
      <c r="AD5" s="155"/>
      <c r="AE5" s="155"/>
    </row>
    <row r="6" spans="2:31" ht="19.5" customHeight="1" x14ac:dyDescent="0.25">
      <c r="B6" s="45" t="s">
        <v>25</v>
      </c>
      <c r="C6" s="47" t="s">
        <v>24</v>
      </c>
      <c r="D6" s="46" t="s">
        <v>35</v>
      </c>
      <c r="E6" s="63"/>
      <c r="F6" s="63"/>
      <c r="G6" s="64"/>
      <c r="H6" s="64"/>
      <c r="I6" s="65"/>
      <c r="J6" s="64"/>
      <c r="K6" s="64"/>
      <c r="L6" s="64"/>
      <c r="M6" s="65"/>
      <c r="N6" s="64"/>
      <c r="AA6" s="155"/>
      <c r="AB6" s="155" t="s">
        <v>29</v>
      </c>
      <c r="AC6" s="155" t="s">
        <v>29</v>
      </c>
      <c r="AD6" s="155">
        <f>IF(E$5&lt;6,1,0)</f>
        <v>1</v>
      </c>
      <c r="AE6" s="155"/>
    </row>
    <row r="7" spans="2:31" ht="19.5" customHeight="1" x14ac:dyDescent="0.25">
      <c r="B7" s="45" t="s">
        <v>26</v>
      </c>
      <c r="C7" s="47" t="s">
        <v>23</v>
      </c>
      <c r="D7" s="46" t="s">
        <v>141</v>
      </c>
      <c r="E7" s="66"/>
      <c r="F7" s="66"/>
      <c r="G7" s="67"/>
      <c r="H7" s="67"/>
      <c r="I7" s="68"/>
      <c r="J7" s="67"/>
      <c r="K7" s="67"/>
      <c r="L7" s="67"/>
      <c r="M7" s="68"/>
      <c r="N7" s="67"/>
      <c r="AA7" s="155"/>
      <c r="AB7" s="155" t="s">
        <v>30</v>
      </c>
      <c r="AC7" s="155" t="s">
        <v>30</v>
      </c>
      <c r="AD7" s="155">
        <f t="shared" ref="AD7:AD8" si="0">IF(E$5&lt;6,1,0)</f>
        <v>1</v>
      </c>
      <c r="AE7" s="155"/>
    </row>
    <row r="8" spans="2:31" ht="19.5" hidden="1" customHeight="1" x14ac:dyDescent="0.25">
      <c r="B8" s="45" t="s">
        <v>28</v>
      </c>
      <c r="C8" s="47" t="s">
        <v>39</v>
      </c>
      <c r="D8" s="47" t="s">
        <v>38</v>
      </c>
      <c r="E8" s="63"/>
      <c r="F8" s="63"/>
      <c r="G8" s="63"/>
      <c r="H8" s="64"/>
      <c r="I8" s="65"/>
      <c r="J8" s="64"/>
      <c r="K8" s="64"/>
      <c r="L8" s="64"/>
      <c r="M8" s="65"/>
      <c r="N8" s="64"/>
      <c r="AA8" s="155"/>
      <c r="AB8" s="155"/>
      <c r="AC8" s="155" t="s">
        <v>37</v>
      </c>
      <c r="AD8" s="155">
        <f t="shared" si="0"/>
        <v>1</v>
      </c>
      <c r="AE8" s="155"/>
    </row>
    <row r="9" spans="2:31" ht="19.5" hidden="1" customHeight="1" x14ac:dyDescent="0.25">
      <c r="B9" s="45" t="s">
        <v>28</v>
      </c>
      <c r="C9" s="47" t="s">
        <v>40</v>
      </c>
      <c r="D9" s="47" t="s">
        <v>38</v>
      </c>
      <c r="E9" s="63"/>
      <c r="F9" s="63"/>
      <c r="G9" s="63"/>
      <c r="H9" s="64"/>
      <c r="I9" s="65"/>
      <c r="J9" s="64"/>
      <c r="K9" s="64"/>
      <c r="L9" s="64"/>
      <c r="M9" s="65"/>
      <c r="N9" s="64"/>
      <c r="AA9" s="155"/>
      <c r="AB9" s="155"/>
      <c r="AC9" s="155"/>
      <c r="AD9" s="155"/>
      <c r="AE9" s="155"/>
    </row>
    <row r="10" spans="2:31" ht="19.5" hidden="1" customHeight="1" x14ac:dyDescent="0.25">
      <c r="B10" s="45" t="s">
        <v>28</v>
      </c>
      <c r="C10" s="47" t="s">
        <v>41</v>
      </c>
      <c r="D10" s="47" t="s">
        <v>38</v>
      </c>
      <c r="E10" s="63"/>
      <c r="F10" s="63"/>
      <c r="G10" s="63"/>
      <c r="H10" s="64"/>
      <c r="I10" s="65"/>
      <c r="J10" s="64"/>
      <c r="K10" s="64"/>
      <c r="L10" s="64"/>
      <c r="M10" s="65"/>
      <c r="N10" s="64"/>
      <c r="AA10" s="155"/>
      <c r="AB10" s="155"/>
      <c r="AC10" s="155"/>
      <c r="AD10" s="155"/>
      <c r="AE10" s="155"/>
    </row>
    <row r="11" spans="2:31" ht="19.5" hidden="1" customHeight="1" x14ac:dyDescent="0.25">
      <c r="B11" s="45" t="s">
        <v>28</v>
      </c>
      <c r="C11" s="47" t="s">
        <v>42</v>
      </c>
      <c r="D11" s="47" t="s">
        <v>38</v>
      </c>
      <c r="E11" s="63"/>
      <c r="F11" s="63"/>
      <c r="G11" s="63"/>
      <c r="H11" s="64"/>
      <c r="I11" s="65"/>
      <c r="J11" s="64"/>
      <c r="K11" s="64"/>
      <c r="L11" s="64"/>
      <c r="M11" s="65"/>
      <c r="N11" s="64"/>
      <c r="AA11" s="155"/>
      <c r="AB11" s="155"/>
      <c r="AC11" s="155"/>
      <c r="AD11" s="155"/>
      <c r="AE11" s="155"/>
    </row>
    <row r="12" spans="2:31" ht="19.5" customHeight="1" x14ac:dyDescent="0.25">
      <c r="B12" s="45" t="s">
        <v>28</v>
      </c>
      <c r="C12" s="47" t="s">
        <v>152</v>
      </c>
      <c r="D12" s="154" t="s">
        <v>153</v>
      </c>
      <c r="E12" s="63"/>
      <c r="F12" s="63"/>
      <c r="G12" s="63"/>
      <c r="H12" s="64"/>
      <c r="I12" s="65"/>
      <c r="J12" s="64"/>
      <c r="K12" s="64"/>
      <c r="L12" s="64"/>
      <c r="M12" s="65"/>
      <c r="N12" s="64"/>
      <c r="AA12" s="155"/>
      <c r="AB12" s="155"/>
      <c r="AC12" s="155"/>
      <c r="AD12" s="155"/>
      <c r="AE12" s="155"/>
    </row>
    <row r="13" spans="2:31" ht="19.5" customHeight="1" x14ac:dyDescent="0.25">
      <c r="B13" s="45" t="s">
        <v>27</v>
      </c>
      <c r="C13" s="47" t="s">
        <v>51</v>
      </c>
      <c r="D13" s="47" t="s">
        <v>36</v>
      </c>
      <c r="E13" s="69"/>
      <c r="F13" s="69"/>
      <c r="G13" s="70"/>
      <c r="H13" s="70"/>
      <c r="I13" s="71"/>
      <c r="J13" s="70"/>
      <c r="K13" s="70"/>
      <c r="L13" s="70"/>
      <c r="M13" s="71"/>
      <c r="N13" s="70"/>
      <c r="AA13" s="155"/>
      <c r="AB13" s="155"/>
      <c r="AC13" s="155"/>
      <c r="AD13" s="155"/>
      <c r="AE13" s="155"/>
    </row>
    <row r="14" spans="2:31" ht="19.5" customHeight="1" thickBot="1" x14ac:dyDescent="0.3">
      <c r="B14" s="48" t="s">
        <v>27</v>
      </c>
      <c r="C14" s="49" t="s">
        <v>31</v>
      </c>
      <c r="D14" s="49" t="s">
        <v>138</v>
      </c>
      <c r="E14" s="72"/>
      <c r="F14" s="72"/>
      <c r="G14" s="73"/>
      <c r="H14" s="73"/>
      <c r="I14" s="74"/>
      <c r="J14" s="73"/>
      <c r="K14" s="73"/>
      <c r="L14" s="73"/>
      <c r="M14" s="74"/>
      <c r="N14" s="73"/>
      <c r="AA14" s="155"/>
      <c r="AB14" s="155"/>
      <c r="AC14" s="155"/>
      <c r="AD14" s="155"/>
      <c r="AE14" s="155"/>
    </row>
    <row r="15" spans="2:31" ht="19.5" customHeight="1" thickBot="1" x14ac:dyDescent="0.3">
      <c r="AA15" s="155"/>
      <c r="AB15" s="155"/>
      <c r="AC15" s="155"/>
      <c r="AD15" s="155"/>
      <c r="AE15" s="155"/>
    </row>
    <row r="16" spans="2:31" ht="19.5" customHeight="1" thickBot="1" x14ac:dyDescent="0.3">
      <c r="B16" s="61" t="s">
        <v>81</v>
      </c>
      <c r="C16" s="42" t="s">
        <v>80</v>
      </c>
      <c r="D16" s="43" t="s">
        <v>43</v>
      </c>
      <c r="E16" s="44" t="s">
        <v>10</v>
      </c>
      <c r="F16" s="43" t="s">
        <v>11</v>
      </c>
      <c r="G16" s="44" t="s">
        <v>12</v>
      </c>
      <c r="H16" s="43" t="s">
        <v>13</v>
      </c>
      <c r="I16" s="43" t="s">
        <v>14</v>
      </c>
      <c r="J16" s="44" t="s">
        <v>15</v>
      </c>
      <c r="K16" s="86" t="s">
        <v>16</v>
      </c>
      <c r="L16" s="44" t="s">
        <v>17</v>
      </c>
      <c r="M16" s="43" t="s">
        <v>18</v>
      </c>
      <c r="N16" s="50" t="s">
        <v>19</v>
      </c>
      <c r="AA16" s="155"/>
      <c r="AB16" s="155"/>
      <c r="AC16" s="155"/>
      <c r="AD16" s="155"/>
      <c r="AE16" s="155"/>
    </row>
    <row r="17" spans="2:31" ht="19.5" customHeight="1" x14ac:dyDescent="0.25">
      <c r="C17" s="45" t="s">
        <v>44</v>
      </c>
      <c r="D17" s="51" t="s">
        <v>140</v>
      </c>
      <c r="E17" s="7" t="str">
        <f>IF(E5&lt;&gt;"",E5*250+E6*150,"")</f>
        <v/>
      </c>
      <c r="F17" s="40" t="str">
        <f t="shared" ref="F17:N17" si="1">IF(F5&lt;&gt;"",F5*250+F6*150,"")</f>
        <v/>
      </c>
      <c r="G17" s="7" t="str">
        <f t="shared" si="1"/>
        <v/>
      </c>
      <c r="H17" s="40" t="str">
        <f t="shared" si="1"/>
        <v/>
      </c>
      <c r="I17" s="40" t="str">
        <f t="shared" si="1"/>
        <v/>
      </c>
      <c r="J17" s="7" t="str">
        <f t="shared" si="1"/>
        <v/>
      </c>
      <c r="K17" s="40" t="str">
        <f t="shared" si="1"/>
        <v/>
      </c>
      <c r="L17" s="7" t="str">
        <f t="shared" si="1"/>
        <v/>
      </c>
      <c r="M17" s="40" t="str">
        <f t="shared" si="1"/>
        <v/>
      </c>
      <c r="N17" s="34" t="str">
        <f t="shared" si="1"/>
        <v/>
      </c>
      <c r="AA17" s="155"/>
      <c r="AB17" s="155"/>
      <c r="AC17" s="155"/>
      <c r="AD17" s="155"/>
      <c r="AE17" s="155"/>
    </row>
    <row r="18" spans="2:31" ht="19.5" customHeight="1" thickBot="1" x14ac:dyDescent="0.3">
      <c r="C18" s="45" t="s">
        <v>139</v>
      </c>
      <c r="D18" s="51" t="s">
        <v>45</v>
      </c>
      <c r="E18" s="7">
        <f t="shared" ref="E18:N18" si="2">+E7*(1-E13)</f>
        <v>0</v>
      </c>
      <c r="F18" s="40">
        <f t="shared" si="2"/>
        <v>0</v>
      </c>
      <c r="G18" s="7">
        <f t="shared" si="2"/>
        <v>0</v>
      </c>
      <c r="H18" s="40">
        <f t="shared" si="2"/>
        <v>0</v>
      </c>
      <c r="I18" s="40">
        <f t="shared" si="2"/>
        <v>0</v>
      </c>
      <c r="J18" s="7">
        <f t="shared" si="2"/>
        <v>0</v>
      </c>
      <c r="K18" s="40">
        <f t="shared" si="2"/>
        <v>0</v>
      </c>
      <c r="L18" s="7">
        <f t="shared" si="2"/>
        <v>0</v>
      </c>
      <c r="M18" s="40">
        <f t="shared" si="2"/>
        <v>0</v>
      </c>
      <c r="N18" s="34">
        <f t="shared" si="2"/>
        <v>0</v>
      </c>
      <c r="AA18" s="155"/>
      <c r="AB18" s="155"/>
      <c r="AC18" s="155"/>
      <c r="AD18" s="155"/>
      <c r="AE18" s="155"/>
    </row>
    <row r="19" spans="2:31" ht="19.5" customHeight="1" thickBot="1" x14ac:dyDescent="0.3">
      <c r="C19" s="42" t="s">
        <v>77</v>
      </c>
      <c r="D19" s="57" t="s">
        <v>136</v>
      </c>
      <c r="E19" s="58" t="str">
        <f>IFERROR(E18-E17,"")</f>
        <v/>
      </c>
      <c r="F19" s="59" t="str">
        <f t="shared" ref="F19:N19" si="3">IFERROR(F18-F17,"")</f>
        <v/>
      </c>
      <c r="G19" s="58" t="str">
        <f t="shared" si="3"/>
        <v/>
      </c>
      <c r="H19" s="59" t="str">
        <f t="shared" si="3"/>
        <v/>
      </c>
      <c r="I19" s="59" t="str">
        <f t="shared" si="3"/>
        <v/>
      </c>
      <c r="J19" s="58" t="str">
        <f t="shared" si="3"/>
        <v/>
      </c>
      <c r="K19" s="59" t="str">
        <f t="shared" si="3"/>
        <v/>
      </c>
      <c r="L19" s="58" t="str">
        <f t="shared" si="3"/>
        <v/>
      </c>
      <c r="M19" s="59" t="str">
        <f t="shared" si="3"/>
        <v/>
      </c>
      <c r="N19" s="60" t="str">
        <f t="shared" si="3"/>
        <v/>
      </c>
      <c r="AA19" s="155"/>
      <c r="AB19" s="155"/>
      <c r="AC19" s="155"/>
      <c r="AD19" s="155"/>
      <c r="AE19" s="155"/>
    </row>
    <row r="20" spans="2:31" ht="19.5" customHeight="1" x14ac:dyDescent="0.25">
      <c r="C20" s="45" t="s">
        <v>52</v>
      </c>
      <c r="D20" s="51" t="s">
        <v>154</v>
      </c>
      <c r="E20" s="7">
        <f>+E12*2000000</f>
        <v>0</v>
      </c>
      <c r="F20" s="40">
        <f t="shared" ref="F20:N20" si="4">+F12*2000000</f>
        <v>0</v>
      </c>
      <c r="G20" s="7">
        <f t="shared" si="4"/>
        <v>0</v>
      </c>
      <c r="H20" s="40">
        <f t="shared" si="4"/>
        <v>0</v>
      </c>
      <c r="I20" s="40">
        <f t="shared" si="4"/>
        <v>0</v>
      </c>
      <c r="J20" s="7">
        <f t="shared" si="4"/>
        <v>0</v>
      </c>
      <c r="K20" s="40">
        <f t="shared" si="4"/>
        <v>0</v>
      </c>
      <c r="L20" s="7">
        <f t="shared" si="4"/>
        <v>0</v>
      </c>
      <c r="M20" s="40">
        <f t="shared" si="4"/>
        <v>0</v>
      </c>
      <c r="N20" s="34">
        <f t="shared" si="4"/>
        <v>0</v>
      </c>
    </row>
    <row r="21" spans="2:31" ht="19.5" customHeight="1" thickBot="1" x14ac:dyDescent="0.3">
      <c r="C21" s="48" t="s">
        <v>79</v>
      </c>
      <c r="D21" s="52" t="s">
        <v>78</v>
      </c>
      <c r="E21" s="53">
        <f t="shared" ref="E21:N21" si="5">IFERROR(LOOKUP(E12,channel),0)</f>
        <v>0</v>
      </c>
      <c r="F21" s="54">
        <f t="shared" si="5"/>
        <v>0</v>
      </c>
      <c r="G21" s="53">
        <f t="shared" si="5"/>
        <v>0</v>
      </c>
      <c r="H21" s="54">
        <f t="shared" si="5"/>
        <v>0</v>
      </c>
      <c r="I21" s="54">
        <f t="shared" si="5"/>
        <v>0</v>
      </c>
      <c r="J21" s="53">
        <f t="shared" si="5"/>
        <v>0</v>
      </c>
      <c r="K21" s="54">
        <f t="shared" si="5"/>
        <v>0</v>
      </c>
      <c r="L21" s="53">
        <f t="shared" si="5"/>
        <v>0</v>
      </c>
      <c r="M21" s="54">
        <f t="shared" si="5"/>
        <v>0</v>
      </c>
      <c r="N21" s="55">
        <f t="shared" si="5"/>
        <v>0</v>
      </c>
    </row>
    <row r="22" spans="2:31" ht="19.5" customHeight="1" thickBot="1" x14ac:dyDescent="0.3"/>
    <row r="23" spans="2:31" ht="19.5" customHeight="1" thickBot="1" x14ac:dyDescent="0.3">
      <c r="B23" s="42" t="s">
        <v>50</v>
      </c>
      <c r="C23" s="62" t="s">
        <v>84</v>
      </c>
      <c r="D23" s="43" t="s">
        <v>32</v>
      </c>
      <c r="E23" s="42" t="s">
        <v>10</v>
      </c>
      <c r="F23" s="43" t="s">
        <v>11</v>
      </c>
      <c r="G23" s="44" t="s">
        <v>12</v>
      </c>
      <c r="H23" s="43" t="s">
        <v>13</v>
      </c>
      <c r="I23" s="44" t="s">
        <v>14</v>
      </c>
      <c r="J23" s="43" t="s">
        <v>15</v>
      </c>
      <c r="K23" s="44" t="s">
        <v>16</v>
      </c>
      <c r="L23" s="43" t="s">
        <v>17</v>
      </c>
      <c r="M23" s="44" t="s">
        <v>18</v>
      </c>
      <c r="N23" s="43" t="s">
        <v>19</v>
      </c>
    </row>
    <row r="24" spans="2:31" ht="19.5" customHeight="1" x14ac:dyDescent="0.25">
      <c r="B24" s="45" t="s">
        <v>25</v>
      </c>
      <c r="C24" s="47" t="s">
        <v>34</v>
      </c>
      <c r="D24" s="46" t="s">
        <v>33</v>
      </c>
      <c r="E24" s="63"/>
      <c r="F24" s="148"/>
      <c r="G24" s="148"/>
      <c r="H24" s="65"/>
      <c r="I24" s="148"/>
      <c r="J24" s="64"/>
      <c r="K24" s="64"/>
      <c r="L24" s="65"/>
      <c r="M24" s="64"/>
      <c r="N24" s="64"/>
    </row>
    <row r="25" spans="2:31" ht="19.5" customHeight="1" x14ac:dyDescent="0.25">
      <c r="B25" s="45" t="s">
        <v>25</v>
      </c>
      <c r="C25" s="47" t="s">
        <v>24</v>
      </c>
      <c r="D25" s="46" t="s">
        <v>35</v>
      </c>
      <c r="E25" s="63"/>
      <c r="F25" s="64"/>
      <c r="G25" s="64"/>
      <c r="H25" s="65"/>
      <c r="I25" s="64"/>
      <c r="J25" s="64"/>
      <c r="K25" s="64"/>
      <c r="L25" s="65"/>
      <c r="M25" s="64"/>
      <c r="N25" s="64"/>
    </row>
    <row r="26" spans="2:31" ht="19.5" customHeight="1" x14ac:dyDescent="0.25">
      <c r="B26" s="45" t="s">
        <v>26</v>
      </c>
      <c r="C26" s="47" t="s">
        <v>23</v>
      </c>
      <c r="D26" s="46" t="s">
        <v>141</v>
      </c>
      <c r="E26" s="66"/>
      <c r="F26" s="67"/>
      <c r="G26" s="67"/>
      <c r="H26" s="68"/>
      <c r="I26" s="67"/>
      <c r="J26" s="67"/>
      <c r="K26" s="67"/>
      <c r="L26" s="68"/>
      <c r="M26" s="67"/>
      <c r="N26" s="67"/>
    </row>
    <row r="27" spans="2:31" ht="19.5" hidden="1" customHeight="1" x14ac:dyDescent="0.25">
      <c r="B27" s="45" t="s">
        <v>28</v>
      </c>
      <c r="C27" s="47" t="s">
        <v>39</v>
      </c>
      <c r="D27" s="47" t="s">
        <v>38</v>
      </c>
      <c r="E27" s="63"/>
      <c r="F27" s="64"/>
      <c r="G27" s="64"/>
      <c r="H27" s="65"/>
      <c r="I27" s="64"/>
      <c r="J27" s="64"/>
      <c r="K27" s="64"/>
      <c r="L27" s="65"/>
      <c r="M27" s="64"/>
      <c r="N27" s="64"/>
    </row>
    <row r="28" spans="2:31" ht="19.5" hidden="1" customHeight="1" x14ac:dyDescent="0.25">
      <c r="B28" s="45" t="s">
        <v>28</v>
      </c>
      <c r="C28" s="47" t="s">
        <v>40</v>
      </c>
      <c r="D28" s="47" t="s">
        <v>38</v>
      </c>
      <c r="E28" s="63"/>
      <c r="F28" s="64"/>
      <c r="G28" s="64"/>
      <c r="H28" s="65"/>
      <c r="I28" s="64"/>
      <c r="J28" s="64"/>
      <c r="K28" s="64"/>
      <c r="L28" s="65"/>
      <c r="M28" s="64"/>
      <c r="N28" s="64"/>
    </row>
    <row r="29" spans="2:31" ht="19.5" hidden="1" customHeight="1" x14ac:dyDescent="0.25">
      <c r="B29" s="45" t="s">
        <v>28</v>
      </c>
      <c r="C29" s="47" t="s">
        <v>41</v>
      </c>
      <c r="D29" s="47" t="s">
        <v>38</v>
      </c>
      <c r="E29" s="63"/>
      <c r="F29" s="64"/>
      <c r="G29" s="64"/>
      <c r="H29" s="65"/>
      <c r="I29" s="64"/>
      <c r="J29" s="64"/>
      <c r="K29" s="64"/>
      <c r="L29" s="65"/>
      <c r="M29" s="64"/>
      <c r="N29" s="64"/>
    </row>
    <row r="30" spans="2:31" ht="19.5" hidden="1" customHeight="1" x14ac:dyDescent="0.25">
      <c r="B30" s="45" t="s">
        <v>28</v>
      </c>
      <c r="C30" s="47" t="s">
        <v>42</v>
      </c>
      <c r="D30" s="47" t="s">
        <v>38</v>
      </c>
      <c r="E30" s="63"/>
      <c r="F30" s="64"/>
      <c r="G30" s="64"/>
      <c r="H30" s="65"/>
      <c r="I30" s="64"/>
      <c r="J30" s="64"/>
      <c r="K30" s="64"/>
      <c r="L30" s="65"/>
      <c r="M30" s="64"/>
      <c r="N30" s="64"/>
    </row>
    <row r="31" spans="2:31" ht="19.5" customHeight="1" x14ac:dyDescent="0.25">
      <c r="B31" s="45" t="s">
        <v>28</v>
      </c>
      <c r="C31" s="47" t="s">
        <v>152</v>
      </c>
      <c r="D31" s="154" t="s">
        <v>153</v>
      </c>
      <c r="E31" s="63"/>
      <c r="F31" s="63"/>
      <c r="G31" s="63"/>
      <c r="H31" s="64"/>
      <c r="I31" s="65"/>
      <c r="J31" s="64"/>
      <c r="K31" s="64"/>
      <c r="L31" s="64"/>
      <c r="M31" s="65"/>
      <c r="N31" s="64"/>
    </row>
    <row r="32" spans="2:31" ht="19.5" customHeight="1" x14ac:dyDescent="0.25">
      <c r="B32" s="45" t="s">
        <v>27</v>
      </c>
      <c r="C32" s="47" t="s">
        <v>51</v>
      </c>
      <c r="D32" s="47" t="s">
        <v>36</v>
      </c>
      <c r="E32" s="69"/>
      <c r="F32" s="70"/>
      <c r="G32" s="70"/>
      <c r="H32" s="71"/>
      <c r="I32" s="70"/>
      <c r="J32" s="70"/>
      <c r="K32" s="70"/>
      <c r="L32" s="71"/>
      <c r="M32" s="70"/>
      <c r="N32" s="70"/>
    </row>
    <row r="33" spans="2:14" ht="19.5" customHeight="1" thickBot="1" x14ac:dyDescent="0.3">
      <c r="B33" s="48" t="s">
        <v>27</v>
      </c>
      <c r="C33" s="49" t="s">
        <v>31</v>
      </c>
      <c r="D33" s="49" t="s">
        <v>138</v>
      </c>
      <c r="E33" s="72"/>
      <c r="F33" s="73"/>
      <c r="G33" s="73"/>
      <c r="H33" s="74"/>
      <c r="I33" s="73"/>
      <c r="J33" s="73"/>
      <c r="K33" s="73"/>
      <c r="L33" s="74"/>
      <c r="M33" s="73"/>
      <c r="N33" s="73"/>
    </row>
    <row r="34" spans="2:14" ht="19.5" customHeight="1" thickBot="1" x14ac:dyDescent="0.3"/>
    <row r="35" spans="2:14" ht="19.5" customHeight="1" thickBot="1" x14ac:dyDescent="0.3">
      <c r="B35" s="62" t="s">
        <v>84</v>
      </c>
      <c r="C35" s="42" t="s">
        <v>80</v>
      </c>
      <c r="D35" s="43" t="s">
        <v>43</v>
      </c>
      <c r="E35" s="44" t="s">
        <v>10</v>
      </c>
      <c r="F35" s="43" t="s">
        <v>11</v>
      </c>
      <c r="G35" s="44" t="s">
        <v>12</v>
      </c>
      <c r="H35" s="43" t="s">
        <v>13</v>
      </c>
      <c r="I35" s="43" t="s">
        <v>14</v>
      </c>
      <c r="J35" s="44" t="s">
        <v>15</v>
      </c>
      <c r="K35" s="86" t="s">
        <v>16</v>
      </c>
      <c r="L35" s="44" t="s">
        <v>17</v>
      </c>
      <c r="M35" s="43" t="s">
        <v>18</v>
      </c>
      <c r="N35" s="50" t="s">
        <v>19</v>
      </c>
    </row>
    <row r="36" spans="2:14" ht="19.5" customHeight="1" x14ac:dyDescent="0.25">
      <c r="C36" s="45" t="s">
        <v>44</v>
      </c>
      <c r="D36" s="51" t="s">
        <v>140</v>
      </c>
      <c r="E36" s="7" t="str">
        <f>IF(E24&lt;&gt;"",E24*250+E25*150,"")</f>
        <v/>
      </c>
      <c r="F36" s="40" t="str">
        <f t="shared" ref="F36:N36" si="6">IF(F24&lt;&gt;"",F24*250+F25*150,"")</f>
        <v/>
      </c>
      <c r="G36" s="7" t="str">
        <f t="shared" si="6"/>
        <v/>
      </c>
      <c r="H36" s="40" t="str">
        <f t="shared" si="6"/>
        <v/>
      </c>
      <c r="I36" s="40" t="str">
        <f t="shared" si="6"/>
        <v/>
      </c>
      <c r="J36" s="7" t="str">
        <f t="shared" si="6"/>
        <v/>
      </c>
      <c r="K36" s="40" t="str">
        <f t="shared" si="6"/>
        <v/>
      </c>
      <c r="L36" s="7" t="str">
        <f t="shared" si="6"/>
        <v/>
      </c>
      <c r="M36" s="40" t="str">
        <f t="shared" si="6"/>
        <v/>
      </c>
      <c r="N36" s="34" t="str">
        <f t="shared" si="6"/>
        <v/>
      </c>
    </row>
    <row r="37" spans="2:14" ht="19.5" customHeight="1" thickBot="1" x14ac:dyDescent="0.3">
      <c r="C37" s="45" t="s">
        <v>139</v>
      </c>
      <c r="D37" s="51" t="s">
        <v>45</v>
      </c>
      <c r="E37" s="7">
        <f t="shared" ref="E37:N37" si="7">+E26*(1-E32)</f>
        <v>0</v>
      </c>
      <c r="F37" s="40">
        <f t="shared" si="7"/>
        <v>0</v>
      </c>
      <c r="G37" s="7">
        <f t="shared" si="7"/>
        <v>0</v>
      </c>
      <c r="H37" s="40">
        <f t="shared" si="7"/>
        <v>0</v>
      </c>
      <c r="I37" s="40">
        <f t="shared" si="7"/>
        <v>0</v>
      </c>
      <c r="J37" s="7">
        <f t="shared" si="7"/>
        <v>0</v>
      </c>
      <c r="K37" s="40">
        <f t="shared" si="7"/>
        <v>0</v>
      </c>
      <c r="L37" s="7">
        <f t="shared" si="7"/>
        <v>0</v>
      </c>
      <c r="M37" s="40">
        <f t="shared" si="7"/>
        <v>0</v>
      </c>
      <c r="N37" s="34">
        <f t="shared" si="7"/>
        <v>0</v>
      </c>
    </row>
    <row r="38" spans="2:14" ht="19.5" customHeight="1" thickBot="1" x14ac:dyDescent="0.3">
      <c r="C38" s="42" t="s">
        <v>77</v>
      </c>
      <c r="D38" s="57" t="s">
        <v>136</v>
      </c>
      <c r="E38" s="58" t="str">
        <f>IFERROR(E37-E36,"")</f>
        <v/>
      </c>
      <c r="F38" s="59" t="str">
        <f t="shared" ref="F38:N38" si="8">IFERROR(F37-F36,"")</f>
        <v/>
      </c>
      <c r="G38" s="58" t="str">
        <f t="shared" si="8"/>
        <v/>
      </c>
      <c r="H38" s="59" t="str">
        <f t="shared" si="8"/>
        <v/>
      </c>
      <c r="I38" s="59" t="str">
        <f t="shared" si="8"/>
        <v/>
      </c>
      <c r="J38" s="58" t="str">
        <f t="shared" si="8"/>
        <v/>
      </c>
      <c r="K38" s="59" t="str">
        <f t="shared" si="8"/>
        <v/>
      </c>
      <c r="L38" s="58" t="str">
        <f t="shared" si="8"/>
        <v/>
      </c>
      <c r="M38" s="59" t="str">
        <f t="shared" si="8"/>
        <v/>
      </c>
      <c r="N38" s="60" t="str">
        <f t="shared" si="8"/>
        <v/>
      </c>
    </row>
    <row r="39" spans="2:14" ht="19.5" customHeight="1" x14ac:dyDescent="0.25">
      <c r="C39" s="45" t="s">
        <v>52</v>
      </c>
      <c r="D39" s="51" t="s">
        <v>154</v>
      </c>
      <c r="E39" s="7">
        <f>+E31*2000000</f>
        <v>0</v>
      </c>
      <c r="F39" s="40">
        <f t="shared" ref="F39:N39" si="9">+F31*2000000</f>
        <v>0</v>
      </c>
      <c r="G39" s="7">
        <f t="shared" si="9"/>
        <v>0</v>
      </c>
      <c r="H39" s="40">
        <f t="shared" si="9"/>
        <v>0</v>
      </c>
      <c r="I39" s="40">
        <f t="shared" si="9"/>
        <v>0</v>
      </c>
      <c r="J39" s="7">
        <f t="shared" si="9"/>
        <v>0</v>
      </c>
      <c r="K39" s="40">
        <f t="shared" si="9"/>
        <v>0</v>
      </c>
      <c r="L39" s="7">
        <f t="shared" si="9"/>
        <v>0</v>
      </c>
      <c r="M39" s="40">
        <f t="shared" si="9"/>
        <v>0</v>
      </c>
      <c r="N39" s="34">
        <f t="shared" si="9"/>
        <v>0</v>
      </c>
    </row>
    <row r="40" spans="2:14" ht="19.5" customHeight="1" thickBot="1" x14ac:dyDescent="0.3">
      <c r="C40" s="48" t="s">
        <v>79</v>
      </c>
      <c r="D40" s="52" t="s">
        <v>78</v>
      </c>
      <c r="E40" s="53">
        <f t="shared" ref="E40:N40" si="10">IFERROR(LOOKUP(E31,channel),0)</f>
        <v>0</v>
      </c>
      <c r="F40" s="54">
        <f t="shared" si="10"/>
        <v>0</v>
      </c>
      <c r="G40" s="53">
        <f t="shared" si="10"/>
        <v>0</v>
      </c>
      <c r="H40" s="54">
        <f t="shared" si="10"/>
        <v>0</v>
      </c>
      <c r="I40" s="54">
        <f t="shared" si="10"/>
        <v>0</v>
      </c>
      <c r="J40" s="53">
        <f t="shared" si="10"/>
        <v>0</v>
      </c>
      <c r="K40" s="54">
        <f t="shared" si="10"/>
        <v>0</v>
      </c>
      <c r="L40" s="53">
        <f t="shared" si="10"/>
        <v>0</v>
      </c>
      <c r="M40" s="54">
        <f t="shared" si="10"/>
        <v>0</v>
      </c>
      <c r="N40" s="55">
        <f t="shared" si="10"/>
        <v>0</v>
      </c>
    </row>
    <row r="41" spans="2:14" x14ac:dyDescent="0.25">
      <c r="E41" s="21"/>
      <c r="F41" s="21"/>
      <c r="G41" s="21"/>
    </row>
    <row r="42" spans="2:14" x14ac:dyDescent="0.25">
      <c r="E42" s="21"/>
      <c r="F42" s="21"/>
      <c r="G42" s="21"/>
    </row>
    <row r="43" spans="2:14" x14ac:dyDescent="0.25">
      <c r="E43" s="21"/>
      <c r="F43" s="21"/>
      <c r="G43" s="21"/>
    </row>
  </sheetData>
  <sheetProtection algorithmName="SHA-512" hashValue="OBcmwAKpwhV0AfRX02X7NokXWubskDc2vladRB4Y4mUzHM3JLBqDERv2nOrfn1tIKvWkSStUYGlh4qWMnWAAsw==" saltValue="QEgZNSQ443A8GEJjltU3Ng==" spinCount="100000" sheet="1" objects="1" scenarios="1"/>
  <mergeCells count="3">
    <mergeCell ref="B2:D2"/>
    <mergeCell ref="E2:H2"/>
    <mergeCell ref="I2:M2"/>
  </mergeCells>
  <conditionalFormatting sqref="E41:E4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1:F4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1:G4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7">
    <dataValidation type="whole" allowBlank="1" showInputMessage="1" showErrorMessage="1" error="Quality levels = 1 to 10 only" sqref="E24:N24 E5:N5" xr:uid="{5FF44A80-18F9-4260-BCC3-7E371B49079D}">
      <formula1>1</formula1>
      <formula2>10</formula2>
    </dataValidation>
    <dataValidation type="whole" allowBlank="1" showInputMessage="1" showErrorMessage="1" error="Design levels = 1 to 5 only" sqref="E25:N25 E6:N6" xr:uid="{87628705-3262-44BF-BD91-7D4A59505654}">
      <formula1>1</formula1>
      <formula2>5</formula2>
    </dataValidation>
    <dataValidation type="list" allowBlank="1" showInputMessage="1" showErrorMessage="1" sqref="E27:N30 E8:N11" xr:uid="{B446C834-209D-47B8-8C0E-DE9B1D79E7DB}">
      <formula1>$AB$6:$AB$7</formula1>
    </dataValidation>
    <dataValidation type="decimal" allowBlank="1" showInputMessage="1" showErrorMessage="1" error="Enter as a decimal_x000a_0 to 0.5 only" sqref="E32:N32 E13:N13" xr:uid="{6E3A09B9-35DF-44EA-8608-74D372E405B6}">
      <formula1>0</formula1>
      <formula2>0.5</formula2>
    </dataValidation>
    <dataValidation type="decimal" allowBlank="1" showInputMessage="1" showErrorMessage="1" error="Enter 1,000 to 6,000 only" sqref="E26:N26 E7:N7" xr:uid="{81C9C72D-3C48-44C1-9691-00A709850B08}">
      <formula1>1000</formula1>
      <formula2>6000</formula2>
    </dataValidation>
    <dataValidation type="decimal" allowBlank="1" showInputMessage="1" showErrorMessage="1" error="Maximum of 20,000,000" sqref="E33:N33 E14:N14" xr:uid="{21C4C98A-8796-4E90-915D-9701760BD0C7}">
      <formula1>0</formula1>
      <formula2>20000000</formula2>
    </dataValidation>
    <dataValidation type="whole" allowBlank="1" showInputMessage="1" showErrorMessage="1" error="Enter 1 to 4 only" sqref="E31:N31 E12:N12" xr:uid="{20F4ED65-357E-4A64-9F7D-267F071BADFA}">
      <formula1>1</formula1>
      <formula2>4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580BB-6C32-4AA8-B89A-5B86105EB34B}">
  <dimension ref="A1:DV230"/>
  <sheetViews>
    <sheetView topLeftCell="A132" workbookViewId="0">
      <selection activeCell="C148" sqref="C148:L148"/>
    </sheetView>
  </sheetViews>
  <sheetFormatPr defaultRowHeight="15" x14ac:dyDescent="0.25"/>
  <cols>
    <col min="1" max="1" width="9.140625" style="2"/>
    <col min="2" max="2" width="27.42578125" style="2" bestFit="1" customWidth="1"/>
    <col min="3" max="54" width="12.7109375" style="2" customWidth="1"/>
    <col min="55" max="55" width="13.85546875" style="2" customWidth="1"/>
    <col min="56" max="66" width="12.7109375" style="2" customWidth="1"/>
    <col min="67" max="16384" width="9.140625" style="2"/>
  </cols>
  <sheetData>
    <row r="1" spans="2:126" x14ac:dyDescent="0.25">
      <c r="D1" s="2" t="s">
        <v>3</v>
      </c>
      <c r="E1" s="2" t="s">
        <v>4</v>
      </c>
      <c r="F1" s="2" t="s">
        <v>5</v>
      </c>
      <c r="G1" s="2" t="s">
        <v>3</v>
      </c>
      <c r="H1" s="2" t="s">
        <v>4</v>
      </c>
      <c r="I1" s="2" t="s">
        <v>5</v>
      </c>
      <c r="J1" s="2" t="s">
        <v>3</v>
      </c>
      <c r="K1" s="2" t="s">
        <v>4</v>
      </c>
      <c r="L1" s="2" t="s">
        <v>5</v>
      </c>
      <c r="N1" s="2" t="s">
        <v>3</v>
      </c>
      <c r="O1" s="2" t="s">
        <v>4</v>
      </c>
      <c r="P1" s="2" t="s">
        <v>5</v>
      </c>
      <c r="Q1" s="2" t="s">
        <v>3</v>
      </c>
      <c r="R1" s="2" t="s">
        <v>4</v>
      </c>
      <c r="S1" s="2" t="s">
        <v>5</v>
      </c>
      <c r="U1" s="2" t="s">
        <v>3</v>
      </c>
      <c r="V1" s="2" t="s">
        <v>4</v>
      </c>
      <c r="W1" s="2" t="s">
        <v>5</v>
      </c>
      <c r="X1" s="2" t="s">
        <v>3</v>
      </c>
      <c r="Y1" s="2" t="s">
        <v>4</v>
      </c>
      <c r="Z1" s="2" t="s">
        <v>5</v>
      </c>
      <c r="AB1" s="2" t="s">
        <v>3</v>
      </c>
      <c r="AC1" s="2" t="s">
        <v>4</v>
      </c>
      <c r="AD1" s="2" t="s">
        <v>5</v>
      </c>
      <c r="AE1" s="2" t="s">
        <v>3</v>
      </c>
      <c r="AF1" s="2" t="s">
        <v>4</v>
      </c>
      <c r="AG1" s="2" t="s">
        <v>5</v>
      </c>
      <c r="AI1" s="2" t="s">
        <v>3</v>
      </c>
      <c r="AJ1" s="2" t="s">
        <v>4</v>
      </c>
      <c r="AK1" s="2" t="s">
        <v>5</v>
      </c>
      <c r="AL1" s="2" t="s">
        <v>3</v>
      </c>
      <c r="AM1" s="2" t="s">
        <v>4</v>
      </c>
      <c r="AN1" s="2" t="s">
        <v>5</v>
      </c>
      <c r="AO1" s="2" t="s">
        <v>3</v>
      </c>
      <c r="AP1" s="2" t="s">
        <v>4</v>
      </c>
      <c r="AQ1" s="2" t="s">
        <v>5</v>
      </c>
      <c r="AR1" s="2" t="s">
        <v>3</v>
      </c>
      <c r="AS1" s="2" t="s">
        <v>4</v>
      </c>
      <c r="AT1" s="2" t="s">
        <v>5</v>
      </c>
      <c r="AU1" s="2" t="s">
        <v>89</v>
      </c>
      <c r="BC1" s="3" t="s">
        <v>54</v>
      </c>
    </row>
    <row r="2" spans="2:126" x14ac:dyDescent="0.25">
      <c r="B2" s="2" t="s">
        <v>8</v>
      </c>
      <c r="C2" s="2" t="s">
        <v>0</v>
      </c>
      <c r="D2" s="2" t="s">
        <v>1</v>
      </c>
      <c r="E2" s="2" t="s">
        <v>1</v>
      </c>
      <c r="F2" s="2" t="s">
        <v>1</v>
      </c>
      <c r="G2" s="2" t="s">
        <v>6</v>
      </c>
      <c r="H2" s="2" t="s">
        <v>6</v>
      </c>
      <c r="I2" s="2" t="s">
        <v>6</v>
      </c>
      <c r="J2" s="2" t="s">
        <v>6</v>
      </c>
      <c r="K2" s="2" t="s">
        <v>6</v>
      </c>
      <c r="L2" s="2" t="s">
        <v>6</v>
      </c>
      <c r="M2" s="2" t="s">
        <v>69</v>
      </c>
      <c r="N2" s="2" t="s">
        <v>69</v>
      </c>
      <c r="O2" s="2" t="s">
        <v>69</v>
      </c>
      <c r="P2" s="2" t="s">
        <v>69</v>
      </c>
      <c r="Q2" s="2" t="s">
        <v>6</v>
      </c>
      <c r="R2" s="2" t="s">
        <v>6</v>
      </c>
      <c r="S2" s="2" t="s">
        <v>6</v>
      </c>
      <c r="T2" s="2" t="s">
        <v>74</v>
      </c>
      <c r="U2" s="2" t="s">
        <v>74</v>
      </c>
      <c r="V2" s="2" t="s">
        <v>74</v>
      </c>
      <c r="W2" s="2" t="s">
        <v>74</v>
      </c>
      <c r="X2" s="2" t="s">
        <v>6</v>
      </c>
      <c r="Y2" s="2" t="s">
        <v>6</v>
      </c>
      <c r="Z2" s="2" t="s">
        <v>6</v>
      </c>
      <c r="AA2" s="2" t="s">
        <v>61</v>
      </c>
      <c r="AB2" s="2" t="s">
        <v>61</v>
      </c>
      <c r="AC2" s="2" t="s">
        <v>61</v>
      </c>
      <c r="AD2" s="2" t="s">
        <v>61</v>
      </c>
      <c r="AE2" s="2" t="s">
        <v>6</v>
      </c>
      <c r="AF2" s="2" t="s">
        <v>6</v>
      </c>
      <c r="AG2" s="2" t="s">
        <v>6</v>
      </c>
      <c r="AH2" s="2" t="s">
        <v>75</v>
      </c>
      <c r="AI2" s="2" t="s">
        <v>75</v>
      </c>
      <c r="AJ2" s="2" t="s">
        <v>75</v>
      </c>
      <c r="AK2" s="2" t="s">
        <v>75</v>
      </c>
      <c r="AL2" s="2" t="s">
        <v>6</v>
      </c>
      <c r="AM2" s="2" t="s">
        <v>6</v>
      </c>
      <c r="AN2" s="2" t="s">
        <v>6</v>
      </c>
      <c r="AO2" s="2" t="s">
        <v>9</v>
      </c>
      <c r="AP2" s="2" t="s">
        <v>9</v>
      </c>
      <c r="AQ2" s="2" t="s">
        <v>9</v>
      </c>
      <c r="AR2" s="2" t="s">
        <v>6</v>
      </c>
      <c r="AS2" s="2" t="s">
        <v>6</v>
      </c>
      <c r="AT2" s="2" t="s">
        <v>6</v>
      </c>
      <c r="AU2" s="2" t="s">
        <v>90</v>
      </c>
      <c r="AX2" s="2">
        <v>0.6</v>
      </c>
    </row>
    <row r="3" spans="2:126" x14ac:dyDescent="0.25">
      <c r="D3" s="7">
        <v>1500</v>
      </c>
      <c r="E3" s="7">
        <v>3250</v>
      </c>
      <c r="F3" s="7">
        <v>6000</v>
      </c>
      <c r="G3" s="9">
        <v>1.4999999999999999E-4</v>
      </c>
      <c r="H3" s="9">
        <v>1.4999999999999999E-4</v>
      </c>
      <c r="I3" s="9">
        <v>1.4999999999999999E-4</v>
      </c>
      <c r="J3" s="2" t="s">
        <v>7</v>
      </c>
      <c r="K3" s="2" t="s">
        <v>7</v>
      </c>
      <c r="L3" s="2" t="s">
        <v>7</v>
      </c>
      <c r="M3" s="2" t="s">
        <v>73</v>
      </c>
      <c r="Q3" s="2" t="s">
        <v>7</v>
      </c>
      <c r="R3" s="2" t="s">
        <v>7</v>
      </c>
      <c r="S3" s="2" t="s">
        <v>7</v>
      </c>
      <c r="T3" s="2" t="s">
        <v>73</v>
      </c>
      <c r="X3" s="2" t="s">
        <v>7</v>
      </c>
      <c r="Y3" s="2" t="s">
        <v>7</v>
      </c>
      <c r="Z3" s="2" t="s">
        <v>7</v>
      </c>
      <c r="AA3" s="2" t="s">
        <v>73</v>
      </c>
      <c r="AE3" s="2" t="s">
        <v>7</v>
      </c>
      <c r="AF3" s="2" t="s">
        <v>7</v>
      </c>
      <c r="AG3" s="2" t="s">
        <v>7</v>
      </c>
      <c r="AH3" s="2" t="s">
        <v>73</v>
      </c>
      <c r="AL3" s="2" t="s">
        <v>162</v>
      </c>
      <c r="AM3" s="2" t="s">
        <v>162</v>
      </c>
      <c r="AN3" s="2" t="s">
        <v>162</v>
      </c>
      <c r="AO3" s="7">
        <v>500000</v>
      </c>
      <c r="AP3" s="7">
        <v>250000</v>
      </c>
      <c r="AQ3" s="7">
        <v>100000</v>
      </c>
      <c r="AX3" s="2">
        <f>1-AX2</f>
        <v>0.4</v>
      </c>
      <c r="BD3" s="2">
        <v>1</v>
      </c>
      <c r="BE3" s="2">
        <v>2</v>
      </c>
      <c r="BF3" s="2">
        <v>3</v>
      </c>
      <c r="BG3" s="2">
        <v>4</v>
      </c>
      <c r="BH3" s="2">
        <v>5</v>
      </c>
      <c r="BI3" s="2">
        <v>6</v>
      </c>
      <c r="BJ3" s="2">
        <v>7</v>
      </c>
      <c r="BK3" s="2">
        <v>8</v>
      </c>
      <c r="BL3" s="2">
        <v>9</v>
      </c>
      <c r="BM3" s="2">
        <v>10</v>
      </c>
      <c r="BW3" s="2">
        <v>1</v>
      </c>
      <c r="BX3" s="2">
        <f>+BW3+1</f>
        <v>2</v>
      </c>
      <c r="BY3" s="2">
        <f t="shared" ref="BY3:CO3" si="0">+BX3+1</f>
        <v>3</v>
      </c>
      <c r="BZ3" s="2">
        <f t="shared" si="0"/>
        <v>4</v>
      </c>
      <c r="CA3" s="2">
        <f t="shared" si="0"/>
        <v>5</v>
      </c>
      <c r="CB3" s="2">
        <f t="shared" si="0"/>
        <v>6</v>
      </c>
      <c r="CC3" s="2">
        <f t="shared" si="0"/>
        <v>7</v>
      </c>
      <c r="CD3" s="2">
        <f t="shared" si="0"/>
        <v>8</v>
      </c>
      <c r="CE3" s="2">
        <f t="shared" si="0"/>
        <v>9</v>
      </c>
      <c r="CF3" s="2">
        <f t="shared" si="0"/>
        <v>10</v>
      </c>
      <c r="CG3" s="2">
        <f t="shared" si="0"/>
        <v>11</v>
      </c>
      <c r="CH3" s="2">
        <f t="shared" si="0"/>
        <v>12</v>
      </c>
      <c r="CI3" s="2">
        <f t="shared" si="0"/>
        <v>13</v>
      </c>
      <c r="CJ3" s="2">
        <f t="shared" si="0"/>
        <v>14</v>
      </c>
      <c r="CK3" s="2">
        <f>+CJ3+1</f>
        <v>15</v>
      </c>
      <c r="CL3" s="2">
        <f t="shared" si="0"/>
        <v>16</v>
      </c>
      <c r="CM3" s="2">
        <f t="shared" si="0"/>
        <v>17</v>
      </c>
      <c r="CN3" s="2">
        <f t="shared" si="0"/>
        <v>18</v>
      </c>
      <c r="CO3" s="2">
        <f t="shared" si="0"/>
        <v>19</v>
      </c>
      <c r="CP3" s="2">
        <f>+CO3+1</f>
        <v>20</v>
      </c>
      <c r="CQ3" s="176" t="s">
        <v>160</v>
      </c>
      <c r="DO3" s="2">
        <v>0</v>
      </c>
      <c r="DP3" s="11">
        <v>30</v>
      </c>
    </row>
    <row r="4" spans="2:126" x14ac:dyDescent="0.25">
      <c r="G4" s="5">
        <v>0.3</v>
      </c>
      <c r="H4" s="5">
        <v>0.3</v>
      </c>
      <c r="I4" s="5">
        <v>0.3</v>
      </c>
      <c r="AX4" s="2">
        <v>0</v>
      </c>
      <c r="BC4" t="s">
        <v>55</v>
      </c>
      <c r="BD4" s="4">
        <v>0.4</v>
      </c>
      <c r="BE4" s="4">
        <v>0.4</v>
      </c>
      <c r="BF4" s="4">
        <v>0.3</v>
      </c>
      <c r="BG4" s="4">
        <v>0.2</v>
      </c>
      <c r="BH4" s="4">
        <v>0.1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10"/>
      <c r="BW4" s="2">
        <f t="array" ref="BW4:CP4">TRANSPOSE(AW6:AW25)</f>
        <v>0</v>
      </c>
      <c r="BX4" s="2">
        <v>0</v>
      </c>
      <c r="BY4" s="2">
        <v>0</v>
      </c>
      <c r="BZ4" s="2">
        <v>0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G4" s="2">
        <v>0</v>
      </c>
      <c r="CH4" s="2">
        <v>0</v>
      </c>
      <c r="CI4" s="2">
        <v>0</v>
      </c>
      <c r="CJ4" s="2">
        <v>0</v>
      </c>
      <c r="CK4" s="2">
        <v>0</v>
      </c>
      <c r="CL4" s="2">
        <v>0</v>
      </c>
      <c r="CM4" s="2">
        <v>0</v>
      </c>
      <c r="CN4" s="2">
        <v>0</v>
      </c>
      <c r="CO4" s="2">
        <v>0</v>
      </c>
      <c r="CP4" s="2">
        <v>0</v>
      </c>
      <c r="DC4" s="2" t="s">
        <v>132</v>
      </c>
      <c r="DO4" s="2">
        <v>0.5</v>
      </c>
      <c r="DP4" s="11">
        <f>MAX(DP3-DQ4,0)</f>
        <v>29</v>
      </c>
      <c r="DQ4" s="2">
        <v>1</v>
      </c>
      <c r="DT4" s="2" t="s">
        <v>3</v>
      </c>
      <c r="DU4" s="2" t="s">
        <v>4</v>
      </c>
      <c r="DV4" s="2" t="s">
        <v>5</v>
      </c>
    </row>
    <row r="5" spans="2:126" ht="15.75" thickBot="1" x14ac:dyDescent="0.3">
      <c r="AX5" s="2">
        <f>SUM(AX2:AX4)</f>
        <v>1</v>
      </c>
      <c r="BD5" s="2">
        <v>1</v>
      </c>
      <c r="BE5" s="2">
        <v>2</v>
      </c>
      <c r="BF5" s="2">
        <v>3</v>
      </c>
      <c r="BG5" s="2">
        <v>4</v>
      </c>
      <c r="BH5" s="2">
        <v>5</v>
      </c>
      <c r="BI5" s="2">
        <v>6</v>
      </c>
      <c r="BJ5" s="2">
        <v>7</v>
      </c>
      <c r="BK5" s="2">
        <v>8</v>
      </c>
      <c r="BL5" s="2">
        <v>9</v>
      </c>
      <c r="BM5" s="2">
        <v>10</v>
      </c>
      <c r="BN5" s="10"/>
      <c r="CS5" s="2">
        <v>1</v>
      </c>
      <c r="CT5" s="2">
        <v>2</v>
      </c>
      <c r="CU5" s="2">
        <v>3</v>
      </c>
      <c r="CV5" s="2">
        <v>4</v>
      </c>
      <c r="CW5" s="2">
        <v>5</v>
      </c>
      <c r="CX5" s="2">
        <v>6</v>
      </c>
      <c r="CY5" s="2">
        <v>7</v>
      </c>
      <c r="CZ5" s="2">
        <v>8</v>
      </c>
      <c r="DA5" s="2">
        <v>9</v>
      </c>
      <c r="DB5" s="2">
        <v>10</v>
      </c>
      <c r="DC5" s="2">
        <v>1</v>
      </c>
      <c r="DD5" s="2">
        <v>2</v>
      </c>
      <c r="DE5" s="2">
        <v>3</v>
      </c>
      <c r="DF5" s="2">
        <v>4</v>
      </c>
      <c r="DG5" s="2">
        <v>5</v>
      </c>
      <c r="DH5" s="2">
        <v>6</v>
      </c>
      <c r="DI5" s="2">
        <v>7</v>
      </c>
      <c r="DJ5" s="2">
        <v>8</v>
      </c>
      <c r="DK5" s="2">
        <v>9</v>
      </c>
      <c r="DL5" s="2">
        <v>10</v>
      </c>
      <c r="DO5" s="2">
        <f>+DO4+0.5</f>
        <v>1</v>
      </c>
      <c r="DP5" s="11">
        <f t="shared" ref="DP5:DP27" si="1">MAX(DP4-DQ5,0)</f>
        <v>27.25</v>
      </c>
      <c r="DQ5" s="2">
        <f>+DQ4+0.75</f>
        <v>1.75</v>
      </c>
      <c r="DT5" s="2" t="s">
        <v>6</v>
      </c>
      <c r="DU5" s="2" t="s">
        <v>6</v>
      </c>
      <c r="DV5" s="2" t="s">
        <v>6</v>
      </c>
    </row>
    <row r="6" spans="2:126" x14ac:dyDescent="0.25">
      <c r="B6" s="2">
        <v>1</v>
      </c>
      <c r="C6" s="16">
        <f>+C$110</f>
        <v>0</v>
      </c>
      <c r="D6" s="17" t="str">
        <f>IF($C6&gt;0,ABS(D$3-$C6),"")</f>
        <v/>
      </c>
      <c r="E6" s="17" t="str">
        <f t="shared" ref="D6:F25" si="2">IF($C6&gt;0,ABS(E$3-$C6),"")</f>
        <v/>
      </c>
      <c r="F6" s="17" t="str">
        <f t="shared" si="2"/>
        <v/>
      </c>
      <c r="G6" s="18" t="str">
        <f>IFERROR(MAX(G$4-D6*G$3,0),"")</f>
        <v/>
      </c>
      <c r="H6" s="18" t="str">
        <f t="shared" ref="H6:H25" si="3">IFERROR(MAX(H$4-E6*H$3,0),"")</f>
        <v/>
      </c>
      <c r="I6" s="18" t="str">
        <f t="shared" ref="I6:I25" si="4">IFERROR(MAX(I$4-F6*I$3,0),"")</f>
        <v/>
      </c>
      <c r="J6" s="18" t="str">
        <f>IFERROR(G6/G$27,"")</f>
        <v/>
      </c>
      <c r="K6" s="18" t="str">
        <f t="shared" ref="K6:L21" si="5">IFERROR(H6/H$27,"")</f>
        <v/>
      </c>
      <c r="L6" s="19" t="str">
        <f t="shared" si="5"/>
        <v/>
      </c>
      <c r="M6" s="28" t="str">
        <f>+C$120</f>
        <v/>
      </c>
      <c r="N6" s="18" t="str">
        <f>IFERROR($M6*J6,"")</f>
        <v/>
      </c>
      <c r="O6" s="18" t="str">
        <f t="shared" ref="O6:P15" si="6">IFERROR($M6*K6,"")</f>
        <v/>
      </c>
      <c r="P6" s="18" t="str">
        <f t="shared" si="6"/>
        <v/>
      </c>
      <c r="Q6" s="18" t="str">
        <f>IFERROR(N6/N$27,"")</f>
        <v/>
      </c>
      <c r="R6" s="18" t="str">
        <f t="shared" ref="R6:R25" si="7">IFERROR(O6/O$27,"")</f>
        <v/>
      </c>
      <c r="S6" s="19" t="str">
        <f t="shared" ref="S6:S25" si="8">IFERROR(P6/P$27,"")</f>
        <v/>
      </c>
      <c r="T6" s="28" t="str">
        <f>+C$105</f>
        <v/>
      </c>
      <c r="U6" s="18" t="str">
        <f>IFERROR($T6*Q6,"")</f>
        <v/>
      </c>
      <c r="V6" s="18" t="str">
        <f t="shared" ref="V6:W15" si="9">IFERROR($T6*R6,"")</f>
        <v/>
      </c>
      <c r="W6" s="18" t="str">
        <f t="shared" si="9"/>
        <v/>
      </c>
      <c r="X6" s="18" t="str">
        <f>IFERROR(U6/U$27,"")</f>
        <v/>
      </c>
      <c r="Y6" s="18" t="str">
        <f t="shared" ref="Y6:Y25" si="10">IFERROR(V6/V$27,"")</f>
        <v/>
      </c>
      <c r="Z6" s="19" t="str">
        <f t="shared" ref="Z6:Z25" si="11">IFERROR(W6/W$27,"")</f>
        <v/>
      </c>
      <c r="AA6" s="179">
        <f>+H45</f>
        <v>0</v>
      </c>
      <c r="AB6" s="18" t="str">
        <f>IFERROR(X6*$AA6,"")</f>
        <v/>
      </c>
      <c r="AC6" s="18" t="str">
        <f t="shared" ref="AC6:AD15" si="12">IFERROR(Y6*$AA6,"")</f>
        <v/>
      </c>
      <c r="AD6" s="18" t="str">
        <f t="shared" si="12"/>
        <v/>
      </c>
      <c r="AE6" s="18" t="str">
        <f>IFERROR(AB6/AB$27,"")</f>
        <v/>
      </c>
      <c r="AF6" s="18" t="str">
        <f t="shared" ref="AF6:AF25" si="13">IFERROR(AC6/AC$27,"")</f>
        <v/>
      </c>
      <c r="AG6" s="19" t="str">
        <f t="shared" ref="AG6:AG25" si="14">IFERROR(AD6/AD$27,"")</f>
        <v/>
      </c>
      <c r="AH6" s="28">
        <f>+C$125</f>
        <v>1.1000000000000001</v>
      </c>
      <c r="AI6" s="37" t="str">
        <f>IFERROR($AH6*AE6*W$124+(1-W$124)*AE6,"")</f>
        <v/>
      </c>
      <c r="AJ6" s="37" t="str">
        <f t="shared" ref="AJ6:AJ25" si="15">IFERROR($AH6*AF6*W$124+(1-W$124)*AF6,"")</f>
        <v/>
      </c>
      <c r="AK6" s="37" t="str">
        <f t="shared" ref="AK6:AK25" si="16">IFERROR($AH6*AG6*W$124+(1-W$124)*AG6,"")</f>
        <v/>
      </c>
      <c r="AL6" s="18" t="str">
        <f>IFERROR(((AI6/AI$27)*$AX$2)+(CT37*$AX$3)+$M6*$AX$4,"")</f>
        <v/>
      </c>
      <c r="AM6" s="18" t="str">
        <f t="shared" ref="AM6:AN21" si="17">IFERROR(((AJ6/AJ$27)*$AX$2)+(CU37*$AX$3)+$M6*$AX$4,"")</f>
        <v/>
      </c>
      <c r="AN6" s="19" t="str">
        <f t="shared" si="17"/>
        <v/>
      </c>
      <c r="AO6" s="31" t="str">
        <f>IFERROR(ROUND(DT7*AO$3,0),"")</f>
        <v/>
      </c>
      <c r="AP6" s="17" t="str">
        <f>IFERROR(ROUND(DU7*AP$3,0),"")</f>
        <v/>
      </c>
      <c r="AQ6" s="32" t="str">
        <f>IFERROR(ROUND(DV7*AQ$3,0),"")</f>
        <v/>
      </c>
      <c r="AR6" s="28" t="str">
        <f>IFERROR(AO6/AO$27,"")</f>
        <v/>
      </c>
      <c r="AS6" s="18" t="str">
        <f t="shared" ref="AS6:AT21" si="18">IFERROR(AP6/AP$27,"")</f>
        <v/>
      </c>
      <c r="AT6" s="19" t="str">
        <f t="shared" si="18"/>
        <v/>
      </c>
      <c r="AU6" s="7">
        <f>SUM(AO6:AQ6)</f>
        <v>0</v>
      </c>
      <c r="AW6" s="8">
        <f>SUM(AR6:AT6)</f>
        <v>0</v>
      </c>
      <c r="BC6" t="s">
        <v>56</v>
      </c>
      <c r="BD6" s="4">
        <v>0</v>
      </c>
      <c r="BE6" s="4">
        <v>0</v>
      </c>
      <c r="BF6" s="4">
        <v>0.1</v>
      </c>
      <c r="BG6" s="4">
        <v>0.2</v>
      </c>
      <c r="BH6" s="4">
        <v>0.3</v>
      </c>
      <c r="BI6" s="4">
        <v>0.3</v>
      </c>
      <c r="BJ6" s="4">
        <v>0.2</v>
      </c>
      <c r="BK6" s="4">
        <v>0.1</v>
      </c>
      <c r="BL6" s="4">
        <v>0</v>
      </c>
      <c r="BM6" s="4">
        <v>0</v>
      </c>
      <c r="BN6" s="10"/>
      <c r="CS6" s="2" t="str">
        <f>IF(C83&gt;0,C83,"")</f>
        <v/>
      </c>
      <c r="CT6" s="2" t="str">
        <f t="shared" ref="CT6:DB6" si="19">IF(D83&gt;0,D83,"")</f>
        <v/>
      </c>
      <c r="CU6" s="2" t="str">
        <f t="shared" si="19"/>
        <v/>
      </c>
      <c r="CV6" s="2" t="str">
        <f t="shared" si="19"/>
        <v/>
      </c>
      <c r="CW6" s="2" t="str">
        <f t="shared" si="19"/>
        <v/>
      </c>
      <c r="CX6" s="2" t="str">
        <f t="shared" si="19"/>
        <v/>
      </c>
      <c r="CY6" s="2" t="str">
        <f t="shared" si="19"/>
        <v/>
      </c>
      <c r="CZ6" s="2" t="str">
        <f t="shared" si="19"/>
        <v/>
      </c>
      <c r="DA6" s="2" t="str">
        <f t="shared" si="19"/>
        <v/>
      </c>
      <c r="DB6" s="2" t="str">
        <f t="shared" si="19"/>
        <v/>
      </c>
      <c r="DC6" s="2" t="str">
        <f>IF(C130&gt;0,C130,"")</f>
        <v/>
      </c>
      <c r="DD6" s="2" t="str">
        <f t="shared" ref="DD6:DL6" si="20">IF(D130&gt;0,D130,"")</f>
        <v/>
      </c>
      <c r="DE6" s="2" t="str">
        <f t="shared" si="20"/>
        <v/>
      </c>
      <c r="DF6" s="2" t="str">
        <f t="shared" si="20"/>
        <v/>
      </c>
      <c r="DG6" s="2" t="str">
        <f t="shared" si="20"/>
        <v/>
      </c>
      <c r="DH6" s="2" t="str">
        <f t="shared" si="20"/>
        <v/>
      </c>
      <c r="DI6" s="2" t="str">
        <f t="shared" si="20"/>
        <v/>
      </c>
      <c r="DJ6" s="2" t="str">
        <f t="shared" si="20"/>
        <v/>
      </c>
      <c r="DK6" s="2" t="str">
        <f t="shared" si="20"/>
        <v/>
      </c>
      <c r="DL6" s="2" t="str">
        <f t="shared" si="20"/>
        <v/>
      </c>
      <c r="DO6" s="2">
        <f t="shared" ref="DO6:DO27" si="21">+DO5+0.5</f>
        <v>1.5</v>
      </c>
      <c r="DP6" s="11">
        <f t="shared" si="1"/>
        <v>24.75</v>
      </c>
      <c r="DQ6" s="2">
        <f t="shared" ref="DQ6:DQ27" si="22">+DQ5+0.75</f>
        <v>2.5</v>
      </c>
      <c r="DT6" s="2" t="s">
        <v>162</v>
      </c>
      <c r="DU6" s="2" t="s">
        <v>162</v>
      </c>
      <c r="DV6" s="2" t="s">
        <v>162</v>
      </c>
    </row>
    <row r="7" spans="2:126" x14ac:dyDescent="0.25">
      <c r="B7" s="2">
        <v>2</v>
      </c>
      <c r="C7" s="20">
        <f>+D$110</f>
        <v>0</v>
      </c>
      <c r="D7" s="7" t="str">
        <f t="shared" si="2"/>
        <v/>
      </c>
      <c r="E7" s="7" t="str">
        <f t="shared" si="2"/>
        <v/>
      </c>
      <c r="F7" s="7" t="str">
        <f t="shared" si="2"/>
        <v/>
      </c>
      <c r="G7" s="21" t="str">
        <f t="shared" ref="G7:G25" si="23">IFERROR(MAX(G$4-D7*G$3,0),"")</f>
        <v/>
      </c>
      <c r="H7" s="21" t="str">
        <f t="shared" si="3"/>
        <v/>
      </c>
      <c r="I7" s="21" t="str">
        <f t="shared" si="4"/>
        <v/>
      </c>
      <c r="J7" s="21" t="str">
        <f t="shared" ref="J7:J25" si="24">IFERROR(G7/G$27,"")</f>
        <v/>
      </c>
      <c r="K7" s="21" t="str">
        <f t="shared" si="5"/>
        <v/>
      </c>
      <c r="L7" s="22" t="str">
        <f t="shared" si="5"/>
        <v/>
      </c>
      <c r="M7" s="29" t="str">
        <f>+D$120</f>
        <v/>
      </c>
      <c r="N7" s="21" t="str">
        <f t="shared" ref="N7:N15" si="25">IFERROR($M7*J7,"")</f>
        <v/>
      </c>
      <c r="O7" s="21" t="str">
        <f t="shared" si="6"/>
        <v/>
      </c>
      <c r="P7" s="21" t="str">
        <f t="shared" si="6"/>
        <v/>
      </c>
      <c r="Q7" s="21" t="str">
        <f t="shared" ref="Q7:Q25" si="26">IFERROR(N7/N$27,"")</f>
        <v/>
      </c>
      <c r="R7" s="21" t="str">
        <f t="shared" si="7"/>
        <v/>
      </c>
      <c r="S7" s="22" t="str">
        <f t="shared" si="8"/>
        <v/>
      </c>
      <c r="T7" s="29" t="str">
        <f>+D$105</f>
        <v/>
      </c>
      <c r="U7" s="21" t="str">
        <f t="shared" ref="U7:U15" si="27">IFERROR($T7*Q7,"")</f>
        <v/>
      </c>
      <c r="V7" s="21" t="str">
        <f t="shared" si="9"/>
        <v/>
      </c>
      <c r="W7" s="21" t="str">
        <f t="shared" si="9"/>
        <v/>
      </c>
      <c r="X7" s="21" t="str">
        <f t="shared" ref="X7:X25" si="28">IFERROR(U7/U$27,"")</f>
        <v/>
      </c>
      <c r="Y7" s="21" t="str">
        <f t="shared" si="10"/>
        <v/>
      </c>
      <c r="Z7" s="22" t="str">
        <f t="shared" si="11"/>
        <v/>
      </c>
      <c r="AA7" s="180">
        <f t="shared" ref="AA7:AA15" si="29">+H46</f>
        <v>0</v>
      </c>
      <c r="AB7" s="21" t="str">
        <f t="shared" ref="AB7:AB15" si="30">IFERROR(X7*$AA7,"")</f>
        <v/>
      </c>
      <c r="AC7" s="21" t="str">
        <f t="shared" si="12"/>
        <v/>
      </c>
      <c r="AD7" s="21" t="str">
        <f t="shared" si="12"/>
        <v/>
      </c>
      <c r="AE7" s="21" t="str">
        <f t="shared" ref="AE7:AE25" si="31">IFERROR(AB7/AB$27,"")</f>
        <v/>
      </c>
      <c r="AF7" s="21" t="str">
        <f t="shared" si="13"/>
        <v/>
      </c>
      <c r="AG7" s="22" t="str">
        <f t="shared" si="14"/>
        <v/>
      </c>
      <c r="AH7" s="29">
        <f>+D$125</f>
        <v>1.1000000000000001</v>
      </c>
      <c r="AI7" s="38" t="str">
        <f t="shared" ref="AI6:AI25" si="32">IFERROR($AH7*AE7*W$124+(1-W$124)*AE7,"")</f>
        <v/>
      </c>
      <c r="AJ7" s="38" t="str">
        <f t="shared" si="15"/>
        <v/>
      </c>
      <c r="AK7" s="38" t="str">
        <f t="shared" si="16"/>
        <v/>
      </c>
      <c r="AL7" s="21" t="str">
        <f t="shared" ref="AL7:AL25" si="33">IFERROR(((AI7/AI$27)*$AX$2)+(CT38*$AX$3)+$M7*$AX$4,"")</f>
        <v/>
      </c>
      <c r="AM7" s="21" t="str">
        <f t="shared" si="17"/>
        <v/>
      </c>
      <c r="AN7" s="22" t="str">
        <f t="shared" si="17"/>
        <v/>
      </c>
      <c r="AO7" s="33" t="str">
        <f t="shared" ref="AO7:AQ25" si="34">IFERROR(ROUND(DT8*AO$3,0),"")</f>
        <v/>
      </c>
      <c r="AP7" s="7" t="str">
        <f t="shared" si="34"/>
        <v/>
      </c>
      <c r="AQ7" s="34" t="str">
        <f t="shared" si="34"/>
        <v/>
      </c>
      <c r="AR7" s="29" t="str">
        <f t="shared" ref="AR7:AR25" si="35">IFERROR(AO7/AO$27,"")</f>
        <v/>
      </c>
      <c r="AS7" s="21" t="str">
        <f t="shared" si="18"/>
        <v/>
      </c>
      <c r="AT7" s="22" t="str">
        <f t="shared" si="18"/>
        <v/>
      </c>
      <c r="AU7" s="7">
        <f t="shared" ref="AU7:AU25" si="36">SUM(AO7:AQ7)</f>
        <v>0</v>
      </c>
      <c r="AW7" s="8">
        <f t="shared" ref="AW7:AW25" si="37">SUM(AR7:AT7)</f>
        <v>0</v>
      </c>
      <c r="BD7" s="2">
        <v>1</v>
      </c>
      <c r="BE7" s="2">
        <v>2</v>
      </c>
      <c r="BF7" s="2">
        <v>3</v>
      </c>
      <c r="BG7" s="2">
        <v>4</v>
      </c>
      <c r="BH7" s="2">
        <v>5</v>
      </c>
      <c r="BI7" s="2">
        <v>6</v>
      </c>
      <c r="BJ7" s="2">
        <v>7</v>
      </c>
      <c r="BK7" s="2">
        <v>8</v>
      </c>
      <c r="BL7" s="2">
        <v>9</v>
      </c>
      <c r="BM7" s="2">
        <v>10</v>
      </c>
      <c r="BN7" s="10"/>
      <c r="CR7" s="2" t="s">
        <v>161</v>
      </c>
      <c r="CS7" s="2" t="str">
        <f>IF(C84&gt;0,C84,"")</f>
        <v/>
      </c>
      <c r="CT7" s="2" t="str">
        <f t="shared" ref="CT7:DB7" si="38">IF(D84&gt;0,D84,"")</f>
        <v/>
      </c>
      <c r="CU7" s="2" t="str">
        <f t="shared" si="38"/>
        <v/>
      </c>
      <c r="CV7" s="2" t="str">
        <f t="shared" si="38"/>
        <v/>
      </c>
      <c r="CW7" s="2" t="str">
        <f t="shared" si="38"/>
        <v/>
      </c>
      <c r="CX7" s="2" t="str">
        <f t="shared" si="38"/>
        <v/>
      </c>
      <c r="CY7" s="2" t="str">
        <f t="shared" si="38"/>
        <v/>
      </c>
      <c r="CZ7" s="2" t="str">
        <f t="shared" si="38"/>
        <v/>
      </c>
      <c r="DA7" s="2" t="str">
        <f t="shared" si="38"/>
        <v/>
      </c>
      <c r="DB7" s="2" t="str">
        <f t="shared" si="38"/>
        <v/>
      </c>
      <c r="DC7" s="2" t="str">
        <f>IF(C131&gt;0,C131,"")</f>
        <v/>
      </c>
      <c r="DD7" s="2" t="str">
        <f t="shared" ref="DD7:DL7" si="39">IF(D131&gt;0,D131,"")</f>
        <v/>
      </c>
      <c r="DE7" s="2" t="str">
        <f t="shared" si="39"/>
        <v/>
      </c>
      <c r="DF7" s="2" t="str">
        <f t="shared" si="39"/>
        <v/>
      </c>
      <c r="DG7" s="2" t="str">
        <f t="shared" si="39"/>
        <v/>
      </c>
      <c r="DH7" s="2" t="str">
        <f t="shared" si="39"/>
        <v/>
      </c>
      <c r="DI7" s="2" t="str">
        <f t="shared" si="39"/>
        <v/>
      </c>
      <c r="DJ7" s="2" t="str">
        <f t="shared" si="39"/>
        <v/>
      </c>
      <c r="DK7" s="2" t="str">
        <f t="shared" si="39"/>
        <v/>
      </c>
      <c r="DL7" s="2" t="str">
        <f t="shared" si="39"/>
        <v/>
      </c>
      <c r="DO7" s="2">
        <f t="shared" si="21"/>
        <v>2</v>
      </c>
      <c r="DP7" s="11">
        <f t="shared" si="1"/>
        <v>21.5</v>
      </c>
      <c r="DQ7" s="2">
        <f t="shared" si="22"/>
        <v>3.25</v>
      </c>
      <c r="DT7" s="5" t="str">
        <f>IFERROR(AL6/AL$27,"")</f>
        <v/>
      </c>
      <c r="DU7" s="5" t="str">
        <f t="shared" ref="DU7:DV22" si="40">IFERROR(AM6/AM$27,"")</f>
        <v/>
      </c>
      <c r="DV7" s="5" t="str">
        <f t="shared" si="40"/>
        <v/>
      </c>
    </row>
    <row r="8" spans="2:126" x14ac:dyDescent="0.25">
      <c r="B8" s="2">
        <v>3</v>
      </c>
      <c r="C8" s="20">
        <f>+E$110</f>
        <v>0</v>
      </c>
      <c r="D8" s="7" t="str">
        <f t="shared" si="2"/>
        <v/>
      </c>
      <c r="E8" s="7" t="str">
        <f t="shared" si="2"/>
        <v/>
      </c>
      <c r="F8" s="7" t="str">
        <f t="shared" si="2"/>
        <v/>
      </c>
      <c r="G8" s="21" t="str">
        <f t="shared" si="23"/>
        <v/>
      </c>
      <c r="H8" s="21" t="str">
        <f t="shared" si="3"/>
        <v/>
      </c>
      <c r="I8" s="21" t="str">
        <f t="shared" si="4"/>
        <v/>
      </c>
      <c r="J8" s="21" t="str">
        <f t="shared" si="24"/>
        <v/>
      </c>
      <c r="K8" s="21" t="str">
        <f t="shared" si="5"/>
        <v/>
      </c>
      <c r="L8" s="22" t="str">
        <f t="shared" si="5"/>
        <v/>
      </c>
      <c r="M8" s="29" t="str">
        <f>+E$120</f>
        <v/>
      </c>
      <c r="N8" s="21" t="str">
        <f t="shared" si="25"/>
        <v/>
      </c>
      <c r="O8" s="21" t="str">
        <f t="shared" si="6"/>
        <v/>
      </c>
      <c r="P8" s="21" t="str">
        <f t="shared" si="6"/>
        <v/>
      </c>
      <c r="Q8" s="21" t="str">
        <f t="shared" si="26"/>
        <v/>
      </c>
      <c r="R8" s="21" t="str">
        <f t="shared" si="7"/>
        <v/>
      </c>
      <c r="S8" s="22" t="str">
        <f t="shared" si="8"/>
        <v/>
      </c>
      <c r="T8" s="29" t="str">
        <f>+E$105</f>
        <v/>
      </c>
      <c r="U8" s="21" t="str">
        <f t="shared" si="27"/>
        <v/>
      </c>
      <c r="V8" s="21" t="str">
        <f t="shared" si="9"/>
        <v/>
      </c>
      <c r="W8" s="21" t="str">
        <f t="shared" si="9"/>
        <v/>
      </c>
      <c r="X8" s="21" t="str">
        <f t="shared" si="28"/>
        <v/>
      </c>
      <c r="Y8" s="21" t="str">
        <f t="shared" si="10"/>
        <v/>
      </c>
      <c r="Z8" s="22" t="str">
        <f t="shared" si="11"/>
        <v/>
      </c>
      <c r="AA8" s="180">
        <f t="shared" si="29"/>
        <v>0</v>
      </c>
      <c r="AB8" s="21" t="str">
        <f t="shared" si="30"/>
        <v/>
      </c>
      <c r="AC8" s="21" t="str">
        <f t="shared" si="12"/>
        <v/>
      </c>
      <c r="AD8" s="21" t="str">
        <f t="shared" si="12"/>
        <v/>
      </c>
      <c r="AE8" s="21" t="str">
        <f t="shared" si="31"/>
        <v/>
      </c>
      <c r="AF8" s="21" t="str">
        <f t="shared" si="13"/>
        <v/>
      </c>
      <c r="AG8" s="22" t="str">
        <f t="shared" si="14"/>
        <v/>
      </c>
      <c r="AH8" s="29">
        <f>+E$125</f>
        <v>1.1000000000000001</v>
      </c>
      <c r="AI8" s="38" t="str">
        <f t="shared" si="32"/>
        <v/>
      </c>
      <c r="AJ8" s="38" t="str">
        <f t="shared" si="15"/>
        <v/>
      </c>
      <c r="AK8" s="38" t="str">
        <f t="shared" si="16"/>
        <v/>
      </c>
      <c r="AL8" s="21" t="str">
        <f t="shared" si="33"/>
        <v/>
      </c>
      <c r="AM8" s="21" t="str">
        <f t="shared" si="17"/>
        <v/>
      </c>
      <c r="AN8" s="22" t="str">
        <f t="shared" si="17"/>
        <v/>
      </c>
      <c r="AO8" s="33" t="str">
        <f t="shared" si="34"/>
        <v/>
      </c>
      <c r="AP8" s="7" t="str">
        <f t="shared" si="34"/>
        <v/>
      </c>
      <c r="AQ8" s="34" t="str">
        <f t="shared" si="34"/>
        <v/>
      </c>
      <c r="AR8" s="29" t="str">
        <f t="shared" si="35"/>
        <v/>
      </c>
      <c r="AS8" s="21" t="str">
        <f t="shared" si="18"/>
        <v/>
      </c>
      <c r="AT8" s="22" t="str">
        <f t="shared" si="18"/>
        <v/>
      </c>
      <c r="AU8" s="7">
        <f t="shared" si="36"/>
        <v>0</v>
      </c>
      <c r="AW8" s="8">
        <f t="shared" si="37"/>
        <v>0</v>
      </c>
      <c r="BC8" t="s">
        <v>57</v>
      </c>
      <c r="BD8" s="4">
        <v>0</v>
      </c>
      <c r="BE8" s="4">
        <v>0</v>
      </c>
      <c r="BF8" s="4">
        <v>0</v>
      </c>
      <c r="BG8" s="4">
        <v>0.1</v>
      </c>
      <c r="BH8" s="4">
        <v>0.2</v>
      </c>
      <c r="BI8" s="4">
        <v>0.3</v>
      </c>
      <c r="BJ8" s="4">
        <v>0.4</v>
      </c>
      <c r="BK8" s="4">
        <v>0.5</v>
      </c>
      <c r="BL8" s="4">
        <v>0.6</v>
      </c>
      <c r="BM8" s="4">
        <v>0.8</v>
      </c>
      <c r="BN8" s="10"/>
      <c r="DO8" s="2">
        <f t="shared" si="21"/>
        <v>2.5</v>
      </c>
      <c r="DP8" s="11">
        <f t="shared" si="1"/>
        <v>17.5</v>
      </c>
      <c r="DQ8" s="2">
        <f t="shared" si="22"/>
        <v>4</v>
      </c>
      <c r="DT8" s="5" t="str">
        <f t="shared" ref="DT8:DT26" si="41">IFERROR(AL7/AL$27,"")</f>
        <v/>
      </c>
      <c r="DU8" s="5" t="str">
        <f t="shared" si="40"/>
        <v/>
      </c>
      <c r="DV8" s="5" t="str">
        <f t="shared" si="40"/>
        <v/>
      </c>
    </row>
    <row r="9" spans="2:126" x14ac:dyDescent="0.25">
      <c r="B9" s="2">
        <v>4</v>
      </c>
      <c r="C9" s="20">
        <f>+F$110</f>
        <v>0</v>
      </c>
      <c r="D9" s="7" t="str">
        <f t="shared" si="2"/>
        <v/>
      </c>
      <c r="E9" s="7" t="str">
        <f t="shared" si="2"/>
        <v/>
      </c>
      <c r="F9" s="7" t="str">
        <f t="shared" si="2"/>
        <v/>
      </c>
      <c r="G9" s="21" t="str">
        <f t="shared" si="23"/>
        <v/>
      </c>
      <c r="H9" s="21" t="str">
        <f t="shared" si="3"/>
        <v/>
      </c>
      <c r="I9" s="21" t="str">
        <f t="shared" si="4"/>
        <v/>
      </c>
      <c r="J9" s="21" t="str">
        <f t="shared" si="24"/>
        <v/>
      </c>
      <c r="K9" s="21" t="str">
        <f t="shared" si="5"/>
        <v/>
      </c>
      <c r="L9" s="22" t="str">
        <f t="shared" si="5"/>
        <v/>
      </c>
      <c r="M9" s="29" t="str">
        <f>+F$120</f>
        <v/>
      </c>
      <c r="N9" s="21" t="str">
        <f t="shared" si="25"/>
        <v/>
      </c>
      <c r="O9" s="21" t="str">
        <f t="shared" si="6"/>
        <v/>
      </c>
      <c r="P9" s="21" t="str">
        <f t="shared" si="6"/>
        <v/>
      </c>
      <c r="Q9" s="21" t="str">
        <f t="shared" si="26"/>
        <v/>
      </c>
      <c r="R9" s="21" t="str">
        <f t="shared" si="7"/>
        <v/>
      </c>
      <c r="S9" s="22" t="str">
        <f t="shared" si="8"/>
        <v/>
      </c>
      <c r="T9" s="29" t="str">
        <f>+F$105</f>
        <v/>
      </c>
      <c r="U9" s="21" t="str">
        <f t="shared" si="27"/>
        <v/>
      </c>
      <c r="V9" s="21" t="str">
        <f t="shared" si="9"/>
        <v/>
      </c>
      <c r="W9" s="21" t="str">
        <f t="shared" si="9"/>
        <v/>
      </c>
      <c r="X9" s="21" t="str">
        <f t="shared" si="28"/>
        <v/>
      </c>
      <c r="Y9" s="21" t="str">
        <f t="shared" si="10"/>
        <v/>
      </c>
      <c r="Z9" s="22" t="str">
        <f t="shared" si="11"/>
        <v/>
      </c>
      <c r="AA9" s="180">
        <f t="shared" si="29"/>
        <v>0</v>
      </c>
      <c r="AB9" s="21" t="str">
        <f t="shared" si="30"/>
        <v/>
      </c>
      <c r="AC9" s="21" t="str">
        <f t="shared" si="12"/>
        <v/>
      </c>
      <c r="AD9" s="21" t="str">
        <f t="shared" si="12"/>
        <v/>
      </c>
      <c r="AE9" s="21" t="str">
        <f t="shared" si="31"/>
        <v/>
      </c>
      <c r="AF9" s="21" t="str">
        <f t="shared" si="13"/>
        <v/>
      </c>
      <c r="AG9" s="22" t="str">
        <f t="shared" si="14"/>
        <v/>
      </c>
      <c r="AH9" s="29">
        <f>+F$125</f>
        <v>1.1000000000000001</v>
      </c>
      <c r="AI9" s="38" t="str">
        <f t="shared" si="32"/>
        <v/>
      </c>
      <c r="AJ9" s="38" t="str">
        <f t="shared" si="15"/>
        <v/>
      </c>
      <c r="AK9" s="38" t="str">
        <f t="shared" si="16"/>
        <v/>
      </c>
      <c r="AL9" s="21" t="str">
        <f t="shared" si="33"/>
        <v/>
      </c>
      <c r="AM9" s="21" t="str">
        <f t="shared" si="17"/>
        <v/>
      </c>
      <c r="AN9" s="22" t="str">
        <f t="shared" si="17"/>
        <v/>
      </c>
      <c r="AO9" s="33" t="str">
        <f t="shared" si="34"/>
        <v/>
      </c>
      <c r="AP9" s="7" t="str">
        <f t="shared" si="34"/>
        <v/>
      </c>
      <c r="AQ9" s="34" t="str">
        <f t="shared" si="34"/>
        <v/>
      </c>
      <c r="AR9" s="29" t="str">
        <f t="shared" si="35"/>
        <v/>
      </c>
      <c r="AS9" s="21" t="str">
        <f t="shared" si="18"/>
        <v/>
      </c>
      <c r="AT9" s="22" t="str">
        <f t="shared" si="18"/>
        <v/>
      </c>
      <c r="AU9" s="7">
        <f t="shared" si="36"/>
        <v>0</v>
      </c>
      <c r="AW9" s="8">
        <f t="shared" si="37"/>
        <v>0</v>
      </c>
      <c r="BD9" s="2">
        <v>1</v>
      </c>
      <c r="BE9" s="2">
        <v>2</v>
      </c>
      <c r="BF9" s="2">
        <v>3</v>
      </c>
      <c r="BG9" s="2">
        <v>4</v>
      </c>
      <c r="BH9" s="2">
        <v>5</v>
      </c>
      <c r="BI9" s="2">
        <v>6</v>
      </c>
      <c r="BJ9" s="2">
        <v>7</v>
      </c>
      <c r="BK9" s="2">
        <v>8</v>
      </c>
      <c r="BL9" s="2">
        <v>9</v>
      </c>
      <c r="BM9" s="2">
        <v>10</v>
      </c>
      <c r="CQ9" s="2" t="s">
        <v>132</v>
      </c>
      <c r="CR9" s="2">
        <v>2.5</v>
      </c>
      <c r="CS9" s="2" t="str">
        <f>IFERROR(CS$6-$CR9,"")</f>
        <v/>
      </c>
      <c r="CT9" s="2" t="str">
        <f t="shared" ref="CT9:DL11" si="42">IFERROR(CT$6-$CR9,"")</f>
        <v/>
      </c>
      <c r="CU9" s="2" t="str">
        <f t="shared" si="42"/>
        <v/>
      </c>
      <c r="CV9" s="2" t="str">
        <f t="shared" si="42"/>
        <v/>
      </c>
      <c r="CW9" s="2" t="str">
        <f t="shared" si="42"/>
        <v/>
      </c>
      <c r="CX9" s="2" t="str">
        <f t="shared" si="42"/>
        <v/>
      </c>
      <c r="CY9" s="2" t="str">
        <f t="shared" si="42"/>
        <v/>
      </c>
      <c r="CZ9" s="2" t="str">
        <f t="shared" si="42"/>
        <v/>
      </c>
      <c r="DA9" s="2" t="str">
        <f t="shared" si="42"/>
        <v/>
      </c>
      <c r="DB9" s="2" t="str">
        <f t="shared" si="42"/>
        <v/>
      </c>
      <c r="DC9" s="2" t="str">
        <f t="shared" si="42"/>
        <v/>
      </c>
      <c r="DD9" s="2" t="str">
        <f t="shared" si="42"/>
        <v/>
      </c>
      <c r="DE9" s="2" t="str">
        <f t="shared" si="42"/>
        <v/>
      </c>
      <c r="DF9" s="2" t="str">
        <f t="shared" si="42"/>
        <v/>
      </c>
      <c r="DG9" s="2" t="str">
        <f t="shared" si="42"/>
        <v/>
      </c>
      <c r="DH9" s="2" t="str">
        <f t="shared" si="42"/>
        <v/>
      </c>
      <c r="DI9" s="2" t="str">
        <f t="shared" si="42"/>
        <v/>
      </c>
      <c r="DJ9" s="2" t="str">
        <f t="shared" si="42"/>
        <v/>
      </c>
      <c r="DK9" s="2" t="str">
        <f t="shared" si="42"/>
        <v/>
      </c>
      <c r="DL9" s="2" t="str">
        <f t="shared" si="42"/>
        <v/>
      </c>
      <c r="DO9" s="2">
        <f t="shared" si="21"/>
        <v>3</v>
      </c>
      <c r="DP9" s="11">
        <f t="shared" si="1"/>
        <v>12.75</v>
      </c>
      <c r="DQ9" s="2">
        <f t="shared" si="22"/>
        <v>4.75</v>
      </c>
      <c r="DT9" s="5" t="str">
        <f t="shared" si="41"/>
        <v/>
      </c>
      <c r="DU9" s="5" t="str">
        <f t="shared" si="40"/>
        <v/>
      </c>
      <c r="DV9" s="5" t="str">
        <f t="shared" si="40"/>
        <v/>
      </c>
    </row>
    <row r="10" spans="2:126" x14ac:dyDescent="0.25">
      <c r="B10" s="2">
        <v>5</v>
      </c>
      <c r="C10" s="20">
        <f>+G$110</f>
        <v>0</v>
      </c>
      <c r="D10" s="7" t="str">
        <f t="shared" si="2"/>
        <v/>
      </c>
      <c r="E10" s="7" t="str">
        <f t="shared" si="2"/>
        <v/>
      </c>
      <c r="F10" s="7" t="str">
        <f t="shared" si="2"/>
        <v/>
      </c>
      <c r="G10" s="21" t="str">
        <f t="shared" si="23"/>
        <v/>
      </c>
      <c r="H10" s="21" t="str">
        <f t="shared" si="3"/>
        <v/>
      </c>
      <c r="I10" s="21" t="str">
        <f t="shared" si="4"/>
        <v/>
      </c>
      <c r="J10" s="21" t="str">
        <f t="shared" si="24"/>
        <v/>
      </c>
      <c r="K10" s="21" t="str">
        <f t="shared" si="5"/>
        <v/>
      </c>
      <c r="L10" s="22" t="str">
        <f t="shared" si="5"/>
        <v/>
      </c>
      <c r="M10" s="29" t="str">
        <f>+G$120</f>
        <v/>
      </c>
      <c r="N10" s="21" t="str">
        <f t="shared" si="25"/>
        <v/>
      </c>
      <c r="O10" s="21" t="str">
        <f t="shared" si="6"/>
        <v/>
      </c>
      <c r="P10" s="21" t="str">
        <f t="shared" si="6"/>
        <v/>
      </c>
      <c r="Q10" s="21" t="str">
        <f t="shared" si="26"/>
        <v/>
      </c>
      <c r="R10" s="21" t="str">
        <f t="shared" si="7"/>
        <v/>
      </c>
      <c r="S10" s="22" t="str">
        <f t="shared" si="8"/>
        <v/>
      </c>
      <c r="T10" s="29" t="str">
        <f>+G$105</f>
        <v/>
      </c>
      <c r="U10" s="21" t="str">
        <f t="shared" si="27"/>
        <v/>
      </c>
      <c r="V10" s="21" t="str">
        <f t="shared" si="9"/>
        <v/>
      </c>
      <c r="W10" s="21" t="str">
        <f t="shared" si="9"/>
        <v/>
      </c>
      <c r="X10" s="21" t="str">
        <f t="shared" si="28"/>
        <v/>
      </c>
      <c r="Y10" s="21" t="str">
        <f t="shared" si="10"/>
        <v/>
      </c>
      <c r="Z10" s="22" t="str">
        <f t="shared" si="11"/>
        <v/>
      </c>
      <c r="AA10" s="180">
        <f t="shared" si="29"/>
        <v>0</v>
      </c>
      <c r="AB10" s="21" t="str">
        <f t="shared" si="30"/>
        <v/>
      </c>
      <c r="AC10" s="21" t="str">
        <f t="shared" si="12"/>
        <v/>
      </c>
      <c r="AD10" s="21" t="str">
        <f t="shared" si="12"/>
        <v/>
      </c>
      <c r="AE10" s="21" t="str">
        <f t="shared" si="31"/>
        <v/>
      </c>
      <c r="AF10" s="21" t="str">
        <f t="shared" si="13"/>
        <v/>
      </c>
      <c r="AG10" s="22" t="str">
        <f t="shared" si="14"/>
        <v/>
      </c>
      <c r="AH10" s="29">
        <f>+G$125</f>
        <v>1.1000000000000001</v>
      </c>
      <c r="AI10" s="38" t="str">
        <f t="shared" si="32"/>
        <v/>
      </c>
      <c r="AJ10" s="38" t="str">
        <f t="shared" si="15"/>
        <v/>
      </c>
      <c r="AK10" s="38" t="str">
        <f t="shared" si="16"/>
        <v/>
      </c>
      <c r="AL10" s="21" t="str">
        <f t="shared" si="33"/>
        <v/>
      </c>
      <c r="AM10" s="21" t="str">
        <f t="shared" si="17"/>
        <v/>
      </c>
      <c r="AN10" s="22" t="str">
        <f t="shared" si="17"/>
        <v/>
      </c>
      <c r="AO10" s="33" t="str">
        <f t="shared" si="34"/>
        <v/>
      </c>
      <c r="AP10" s="7" t="str">
        <f t="shared" si="34"/>
        <v/>
      </c>
      <c r="AQ10" s="34" t="str">
        <f t="shared" si="34"/>
        <v/>
      </c>
      <c r="AR10" s="29" t="str">
        <f t="shared" si="35"/>
        <v/>
      </c>
      <c r="AS10" s="21" t="str">
        <f t="shared" si="18"/>
        <v/>
      </c>
      <c r="AT10" s="22" t="str">
        <f t="shared" si="18"/>
        <v/>
      </c>
      <c r="AU10" s="7">
        <f t="shared" si="36"/>
        <v>0</v>
      </c>
      <c r="AW10" s="8">
        <f t="shared" si="37"/>
        <v>0</v>
      </c>
      <c r="BC10" t="s">
        <v>58</v>
      </c>
      <c r="BD10" s="4">
        <v>0.6</v>
      </c>
      <c r="BE10" s="4">
        <v>0.6</v>
      </c>
      <c r="BF10" s="4">
        <v>0.6</v>
      </c>
      <c r="BG10" s="4">
        <v>0.5</v>
      </c>
      <c r="BH10" s="4">
        <v>0.4</v>
      </c>
      <c r="BI10" s="4">
        <v>0.4</v>
      </c>
      <c r="BJ10" s="4">
        <v>0.4</v>
      </c>
      <c r="BK10" s="4">
        <v>0.4</v>
      </c>
      <c r="BL10" s="4">
        <v>0.4</v>
      </c>
      <c r="BM10" s="4">
        <v>0.2</v>
      </c>
      <c r="CQ10" s="2" t="s">
        <v>158</v>
      </c>
      <c r="CR10" s="2">
        <v>5.5</v>
      </c>
      <c r="CS10" s="2" t="str">
        <f t="shared" ref="CS10:DH11" si="43">IFERROR(CS$6-$CR10,"")</f>
        <v/>
      </c>
      <c r="CT10" s="2" t="str">
        <f t="shared" si="43"/>
        <v/>
      </c>
      <c r="CU10" s="2" t="str">
        <f t="shared" si="43"/>
        <v/>
      </c>
      <c r="CV10" s="2" t="str">
        <f t="shared" si="43"/>
        <v/>
      </c>
      <c r="CW10" s="2" t="str">
        <f t="shared" si="43"/>
        <v/>
      </c>
      <c r="CX10" s="2" t="str">
        <f t="shared" si="43"/>
        <v/>
      </c>
      <c r="CY10" s="2" t="str">
        <f t="shared" si="43"/>
        <v/>
      </c>
      <c r="CZ10" s="2" t="str">
        <f t="shared" si="43"/>
        <v/>
      </c>
      <c r="DA10" s="2" t="str">
        <f t="shared" si="43"/>
        <v/>
      </c>
      <c r="DB10" s="2" t="str">
        <f t="shared" si="43"/>
        <v/>
      </c>
      <c r="DC10" s="2" t="str">
        <f t="shared" si="43"/>
        <v/>
      </c>
      <c r="DD10" s="2" t="str">
        <f t="shared" si="43"/>
        <v/>
      </c>
      <c r="DE10" s="2" t="str">
        <f t="shared" si="43"/>
        <v/>
      </c>
      <c r="DF10" s="2" t="str">
        <f t="shared" si="43"/>
        <v/>
      </c>
      <c r="DG10" s="2" t="str">
        <f t="shared" si="43"/>
        <v/>
      </c>
      <c r="DH10" s="2" t="str">
        <f t="shared" si="43"/>
        <v/>
      </c>
      <c r="DI10" s="2" t="str">
        <f t="shared" si="42"/>
        <v/>
      </c>
      <c r="DJ10" s="2" t="str">
        <f t="shared" si="42"/>
        <v/>
      </c>
      <c r="DK10" s="2" t="str">
        <f t="shared" si="42"/>
        <v/>
      </c>
      <c r="DL10" s="2" t="str">
        <f t="shared" si="42"/>
        <v/>
      </c>
      <c r="DO10" s="2">
        <f t="shared" si="21"/>
        <v>3.5</v>
      </c>
      <c r="DP10" s="11">
        <f t="shared" si="1"/>
        <v>7.25</v>
      </c>
      <c r="DQ10" s="2">
        <f t="shared" si="22"/>
        <v>5.5</v>
      </c>
      <c r="DT10" s="5" t="str">
        <f t="shared" si="41"/>
        <v/>
      </c>
      <c r="DU10" s="5" t="str">
        <f t="shared" si="40"/>
        <v/>
      </c>
      <c r="DV10" s="5" t="str">
        <f t="shared" si="40"/>
        <v/>
      </c>
    </row>
    <row r="11" spans="2:126" x14ac:dyDescent="0.25">
      <c r="B11" s="2">
        <v>6</v>
      </c>
      <c r="C11" s="20">
        <f>+H$110</f>
        <v>0</v>
      </c>
      <c r="D11" s="7" t="str">
        <f t="shared" si="2"/>
        <v/>
      </c>
      <c r="E11" s="7" t="str">
        <f t="shared" si="2"/>
        <v/>
      </c>
      <c r="F11" s="7" t="str">
        <f t="shared" si="2"/>
        <v/>
      </c>
      <c r="G11" s="21" t="str">
        <f t="shared" si="23"/>
        <v/>
      </c>
      <c r="H11" s="21" t="str">
        <f t="shared" si="3"/>
        <v/>
      </c>
      <c r="I11" s="21" t="str">
        <f t="shared" si="4"/>
        <v/>
      </c>
      <c r="J11" s="21" t="str">
        <f t="shared" si="24"/>
        <v/>
      </c>
      <c r="K11" s="21" t="str">
        <f t="shared" si="5"/>
        <v/>
      </c>
      <c r="L11" s="22" t="str">
        <f t="shared" si="5"/>
        <v/>
      </c>
      <c r="M11" s="29" t="str">
        <f>+H$120</f>
        <v/>
      </c>
      <c r="N11" s="21" t="str">
        <f t="shared" si="25"/>
        <v/>
      </c>
      <c r="O11" s="21" t="str">
        <f t="shared" si="6"/>
        <v/>
      </c>
      <c r="P11" s="21" t="str">
        <f t="shared" si="6"/>
        <v/>
      </c>
      <c r="Q11" s="21" t="str">
        <f t="shared" si="26"/>
        <v/>
      </c>
      <c r="R11" s="21" t="str">
        <f t="shared" si="7"/>
        <v/>
      </c>
      <c r="S11" s="22" t="str">
        <f t="shared" si="8"/>
        <v/>
      </c>
      <c r="T11" s="29" t="str">
        <f>+H$105</f>
        <v/>
      </c>
      <c r="U11" s="21" t="str">
        <f t="shared" si="27"/>
        <v/>
      </c>
      <c r="V11" s="21" t="str">
        <f t="shared" si="9"/>
        <v/>
      </c>
      <c r="W11" s="21" t="str">
        <f t="shared" si="9"/>
        <v/>
      </c>
      <c r="X11" s="21" t="str">
        <f t="shared" si="28"/>
        <v/>
      </c>
      <c r="Y11" s="21" t="str">
        <f t="shared" si="10"/>
        <v/>
      </c>
      <c r="Z11" s="22" t="str">
        <f t="shared" si="11"/>
        <v/>
      </c>
      <c r="AA11" s="180">
        <f t="shared" si="29"/>
        <v>0</v>
      </c>
      <c r="AB11" s="21" t="str">
        <f t="shared" si="30"/>
        <v/>
      </c>
      <c r="AC11" s="21" t="str">
        <f t="shared" si="12"/>
        <v/>
      </c>
      <c r="AD11" s="21" t="str">
        <f t="shared" si="12"/>
        <v/>
      </c>
      <c r="AE11" s="21" t="str">
        <f t="shared" si="31"/>
        <v/>
      </c>
      <c r="AF11" s="21" t="str">
        <f t="shared" si="13"/>
        <v/>
      </c>
      <c r="AG11" s="22" t="str">
        <f t="shared" si="14"/>
        <v/>
      </c>
      <c r="AH11" s="29">
        <f>+H$125</f>
        <v>1.1000000000000001</v>
      </c>
      <c r="AI11" s="38" t="str">
        <f t="shared" si="32"/>
        <v/>
      </c>
      <c r="AJ11" s="38" t="str">
        <f t="shared" si="15"/>
        <v/>
      </c>
      <c r="AK11" s="38" t="str">
        <f t="shared" si="16"/>
        <v/>
      </c>
      <c r="AL11" s="21" t="str">
        <f t="shared" si="33"/>
        <v/>
      </c>
      <c r="AM11" s="21" t="str">
        <f t="shared" si="17"/>
        <v/>
      </c>
      <c r="AN11" s="22" t="str">
        <f t="shared" si="17"/>
        <v/>
      </c>
      <c r="AO11" s="33" t="str">
        <f t="shared" si="34"/>
        <v/>
      </c>
      <c r="AP11" s="7" t="str">
        <f t="shared" si="34"/>
        <v/>
      </c>
      <c r="AQ11" s="34" t="str">
        <f t="shared" si="34"/>
        <v/>
      </c>
      <c r="AR11" s="29" t="str">
        <f t="shared" si="35"/>
        <v/>
      </c>
      <c r="AS11" s="21" t="str">
        <f t="shared" si="18"/>
        <v/>
      </c>
      <c r="AT11" s="22" t="str">
        <f t="shared" si="18"/>
        <v/>
      </c>
      <c r="AU11" s="7">
        <f t="shared" si="36"/>
        <v>0</v>
      </c>
      <c r="AW11" s="8">
        <f t="shared" si="37"/>
        <v>0</v>
      </c>
      <c r="CQ11" s="2" t="s">
        <v>159</v>
      </c>
      <c r="CR11" s="2">
        <v>8.5</v>
      </c>
      <c r="CS11" s="2" t="str">
        <f t="shared" si="43"/>
        <v/>
      </c>
      <c r="CT11" s="2" t="str">
        <f t="shared" si="42"/>
        <v/>
      </c>
      <c r="CU11" s="2" t="str">
        <f t="shared" si="42"/>
        <v/>
      </c>
      <c r="CV11" s="2" t="str">
        <f t="shared" si="42"/>
        <v/>
      </c>
      <c r="CW11" s="2" t="str">
        <f t="shared" si="42"/>
        <v/>
      </c>
      <c r="CX11" s="2" t="str">
        <f t="shared" si="42"/>
        <v/>
      </c>
      <c r="CY11" s="2" t="str">
        <f t="shared" si="42"/>
        <v/>
      </c>
      <c r="CZ11" s="2" t="str">
        <f t="shared" si="42"/>
        <v/>
      </c>
      <c r="DA11" s="2" t="str">
        <f t="shared" si="42"/>
        <v/>
      </c>
      <c r="DB11" s="2" t="str">
        <f t="shared" si="42"/>
        <v/>
      </c>
      <c r="DC11" s="2" t="str">
        <f t="shared" si="42"/>
        <v/>
      </c>
      <c r="DD11" s="2" t="str">
        <f t="shared" si="42"/>
        <v/>
      </c>
      <c r="DE11" s="2" t="str">
        <f t="shared" si="42"/>
        <v/>
      </c>
      <c r="DF11" s="2" t="str">
        <f t="shared" si="42"/>
        <v/>
      </c>
      <c r="DG11" s="2" t="str">
        <f t="shared" si="42"/>
        <v/>
      </c>
      <c r="DH11" s="2" t="str">
        <f t="shared" si="42"/>
        <v/>
      </c>
      <c r="DI11" s="2" t="str">
        <f t="shared" si="42"/>
        <v/>
      </c>
      <c r="DJ11" s="2" t="str">
        <f t="shared" si="42"/>
        <v/>
      </c>
      <c r="DK11" s="2" t="str">
        <f t="shared" si="42"/>
        <v/>
      </c>
      <c r="DL11" s="2" t="str">
        <f t="shared" si="42"/>
        <v/>
      </c>
      <c r="DO11" s="2">
        <f t="shared" si="21"/>
        <v>4</v>
      </c>
      <c r="DP11" s="11">
        <f t="shared" si="1"/>
        <v>1</v>
      </c>
      <c r="DQ11" s="2">
        <f t="shared" si="22"/>
        <v>6.25</v>
      </c>
      <c r="DT11" s="5" t="str">
        <f t="shared" si="41"/>
        <v/>
      </c>
      <c r="DU11" s="5" t="str">
        <f t="shared" si="40"/>
        <v/>
      </c>
      <c r="DV11" s="5" t="str">
        <f t="shared" si="40"/>
        <v/>
      </c>
    </row>
    <row r="12" spans="2:126" x14ac:dyDescent="0.25">
      <c r="B12" s="2">
        <v>7</v>
      </c>
      <c r="C12" s="20">
        <f>+I$110</f>
        <v>0</v>
      </c>
      <c r="D12" s="7" t="str">
        <f t="shared" si="2"/>
        <v/>
      </c>
      <c r="E12" s="7" t="str">
        <f t="shared" si="2"/>
        <v/>
      </c>
      <c r="F12" s="7" t="str">
        <f t="shared" si="2"/>
        <v/>
      </c>
      <c r="G12" s="21" t="str">
        <f t="shared" si="23"/>
        <v/>
      </c>
      <c r="H12" s="21" t="str">
        <f t="shared" si="3"/>
        <v/>
      </c>
      <c r="I12" s="21" t="str">
        <f t="shared" si="4"/>
        <v/>
      </c>
      <c r="J12" s="21" t="str">
        <f t="shared" si="24"/>
        <v/>
      </c>
      <c r="K12" s="21" t="str">
        <f t="shared" si="5"/>
        <v/>
      </c>
      <c r="L12" s="22" t="str">
        <f t="shared" si="5"/>
        <v/>
      </c>
      <c r="M12" s="29" t="str">
        <f>+I$120</f>
        <v/>
      </c>
      <c r="N12" s="21" t="str">
        <f t="shared" si="25"/>
        <v/>
      </c>
      <c r="O12" s="21" t="str">
        <f t="shared" si="6"/>
        <v/>
      </c>
      <c r="P12" s="21" t="str">
        <f t="shared" si="6"/>
        <v/>
      </c>
      <c r="Q12" s="21" t="str">
        <f t="shared" si="26"/>
        <v/>
      </c>
      <c r="R12" s="21" t="str">
        <f t="shared" si="7"/>
        <v/>
      </c>
      <c r="S12" s="22" t="str">
        <f t="shared" si="8"/>
        <v/>
      </c>
      <c r="T12" s="29" t="str">
        <f>+I$105</f>
        <v/>
      </c>
      <c r="U12" s="21" t="str">
        <f t="shared" si="27"/>
        <v/>
      </c>
      <c r="V12" s="21" t="str">
        <f t="shared" si="9"/>
        <v/>
      </c>
      <c r="W12" s="21" t="str">
        <f t="shared" si="9"/>
        <v/>
      </c>
      <c r="X12" s="21" t="str">
        <f t="shared" si="28"/>
        <v/>
      </c>
      <c r="Y12" s="21" t="str">
        <f t="shared" si="10"/>
        <v/>
      </c>
      <c r="Z12" s="22" t="str">
        <f t="shared" si="11"/>
        <v/>
      </c>
      <c r="AA12" s="180">
        <f t="shared" si="29"/>
        <v>0</v>
      </c>
      <c r="AB12" s="21" t="str">
        <f t="shared" si="30"/>
        <v/>
      </c>
      <c r="AC12" s="21" t="str">
        <f t="shared" si="12"/>
        <v/>
      </c>
      <c r="AD12" s="21" t="str">
        <f t="shared" si="12"/>
        <v/>
      </c>
      <c r="AE12" s="21" t="str">
        <f t="shared" si="31"/>
        <v/>
      </c>
      <c r="AF12" s="21" t="str">
        <f t="shared" si="13"/>
        <v/>
      </c>
      <c r="AG12" s="22" t="str">
        <f t="shared" si="14"/>
        <v/>
      </c>
      <c r="AH12" s="29">
        <f>+I$125</f>
        <v>1.1000000000000001</v>
      </c>
      <c r="AI12" s="38" t="str">
        <f t="shared" si="32"/>
        <v/>
      </c>
      <c r="AJ12" s="38" t="str">
        <f t="shared" si="15"/>
        <v/>
      </c>
      <c r="AK12" s="38" t="str">
        <f t="shared" si="16"/>
        <v/>
      </c>
      <c r="AL12" s="21" t="str">
        <f t="shared" si="33"/>
        <v/>
      </c>
      <c r="AM12" s="21" t="str">
        <f t="shared" si="17"/>
        <v/>
      </c>
      <c r="AN12" s="22" t="str">
        <f t="shared" si="17"/>
        <v/>
      </c>
      <c r="AO12" s="33" t="str">
        <f t="shared" si="34"/>
        <v/>
      </c>
      <c r="AP12" s="7" t="str">
        <f t="shared" si="34"/>
        <v/>
      </c>
      <c r="AQ12" s="34" t="str">
        <f t="shared" si="34"/>
        <v/>
      </c>
      <c r="AR12" s="29" t="str">
        <f t="shared" si="35"/>
        <v/>
      </c>
      <c r="AS12" s="21" t="str">
        <f t="shared" si="18"/>
        <v/>
      </c>
      <c r="AT12" s="22" t="str">
        <f t="shared" si="18"/>
        <v/>
      </c>
      <c r="AU12" s="7">
        <f t="shared" si="36"/>
        <v>0</v>
      </c>
      <c r="AW12" s="8">
        <f t="shared" si="37"/>
        <v>0</v>
      </c>
      <c r="BC12" s="2" t="s">
        <v>59</v>
      </c>
      <c r="BD12" s="2">
        <v>1</v>
      </c>
      <c r="BE12" s="2">
        <v>2</v>
      </c>
      <c r="BF12" s="2">
        <v>3</v>
      </c>
      <c r="BG12" s="2">
        <v>4</v>
      </c>
      <c r="BH12" s="2">
        <v>5</v>
      </c>
      <c r="BI12" s="2">
        <v>6</v>
      </c>
      <c r="BJ12" s="2">
        <v>7</v>
      </c>
      <c r="BK12" s="2">
        <v>8</v>
      </c>
      <c r="BL12" s="2">
        <v>9</v>
      </c>
      <c r="BM12" s="2">
        <v>10</v>
      </c>
      <c r="CQ12" s="2" t="s">
        <v>132</v>
      </c>
      <c r="CR12" s="2">
        <v>1</v>
      </c>
      <c r="CS12" s="2" t="str">
        <f>IFERROR(CS$7-$CR12,"")</f>
        <v/>
      </c>
      <c r="CT12" s="2" t="str">
        <f t="shared" ref="CT12:DL14" si="44">IFERROR(CT$7-$CR12,"")</f>
        <v/>
      </c>
      <c r="CU12" s="2" t="str">
        <f t="shared" si="44"/>
        <v/>
      </c>
      <c r="CV12" s="2" t="str">
        <f t="shared" si="44"/>
        <v/>
      </c>
      <c r="CW12" s="2" t="str">
        <f t="shared" si="44"/>
        <v/>
      </c>
      <c r="CX12" s="2" t="str">
        <f t="shared" si="44"/>
        <v/>
      </c>
      <c r="CY12" s="2" t="str">
        <f t="shared" si="44"/>
        <v/>
      </c>
      <c r="CZ12" s="2" t="str">
        <f t="shared" si="44"/>
        <v/>
      </c>
      <c r="DA12" s="2" t="str">
        <f t="shared" si="44"/>
        <v/>
      </c>
      <c r="DB12" s="2" t="str">
        <f t="shared" si="44"/>
        <v/>
      </c>
      <c r="DC12" s="2" t="str">
        <f t="shared" si="44"/>
        <v/>
      </c>
      <c r="DD12" s="2" t="str">
        <f t="shared" si="44"/>
        <v/>
      </c>
      <c r="DE12" s="2" t="str">
        <f t="shared" si="44"/>
        <v/>
      </c>
      <c r="DF12" s="2" t="str">
        <f t="shared" si="44"/>
        <v/>
      </c>
      <c r="DG12" s="2" t="str">
        <f t="shared" si="44"/>
        <v/>
      </c>
      <c r="DH12" s="2" t="str">
        <f t="shared" si="44"/>
        <v/>
      </c>
      <c r="DI12" s="2" t="str">
        <f t="shared" si="44"/>
        <v/>
      </c>
      <c r="DJ12" s="2" t="str">
        <f t="shared" si="44"/>
        <v/>
      </c>
      <c r="DK12" s="2" t="str">
        <f t="shared" si="44"/>
        <v/>
      </c>
      <c r="DL12" s="2" t="str">
        <f t="shared" si="44"/>
        <v/>
      </c>
      <c r="DO12" s="2">
        <f t="shared" si="21"/>
        <v>4.5</v>
      </c>
      <c r="DP12" s="11">
        <f t="shared" si="1"/>
        <v>0</v>
      </c>
      <c r="DQ12" s="2">
        <f t="shared" si="22"/>
        <v>7</v>
      </c>
      <c r="DT12" s="5" t="str">
        <f t="shared" si="41"/>
        <v/>
      </c>
      <c r="DU12" s="5" t="str">
        <f t="shared" si="40"/>
        <v/>
      </c>
      <c r="DV12" s="5" t="str">
        <f t="shared" si="40"/>
        <v/>
      </c>
    </row>
    <row r="13" spans="2:126" x14ac:dyDescent="0.25">
      <c r="B13" s="2">
        <v>8</v>
      </c>
      <c r="C13" s="20">
        <f>+J$110</f>
        <v>0</v>
      </c>
      <c r="D13" s="7" t="str">
        <f t="shared" si="2"/>
        <v/>
      </c>
      <c r="E13" s="7" t="str">
        <f t="shared" si="2"/>
        <v/>
      </c>
      <c r="F13" s="7" t="str">
        <f t="shared" si="2"/>
        <v/>
      </c>
      <c r="G13" s="21" t="str">
        <f t="shared" si="23"/>
        <v/>
      </c>
      <c r="H13" s="21" t="str">
        <f t="shared" si="3"/>
        <v/>
      </c>
      <c r="I13" s="21" t="str">
        <f t="shared" si="4"/>
        <v/>
      </c>
      <c r="J13" s="21" t="str">
        <f t="shared" si="24"/>
        <v/>
      </c>
      <c r="K13" s="21" t="str">
        <f t="shared" si="5"/>
        <v/>
      </c>
      <c r="L13" s="22" t="str">
        <f t="shared" si="5"/>
        <v/>
      </c>
      <c r="M13" s="29" t="str">
        <f>+J$120</f>
        <v/>
      </c>
      <c r="N13" s="21" t="str">
        <f t="shared" si="25"/>
        <v/>
      </c>
      <c r="O13" s="21" t="str">
        <f t="shared" si="6"/>
        <v/>
      </c>
      <c r="P13" s="21" t="str">
        <f t="shared" si="6"/>
        <v/>
      </c>
      <c r="Q13" s="21" t="str">
        <f t="shared" si="26"/>
        <v/>
      </c>
      <c r="R13" s="21" t="str">
        <f t="shared" si="7"/>
        <v/>
      </c>
      <c r="S13" s="22" t="str">
        <f t="shared" si="8"/>
        <v/>
      </c>
      <c r="T13" s="29" t="str">
        <f>+J$105</f>
        <v/>
      </c>
      <c r="U13" s="21" t="str">
        <f t="shared" si="27"/>
        <v/>
      </c>
      <c r="V13" s="21" t="str">
        <f t="shared" si="9"/>
        <v/>
      </c>
      <c r="W13" s="21" t="str">
        <f t="shared" si="9"/>
        <v/>
      </c>
      <c r="X13" s="21" t="str">
        <f t="shared" si="28"/>
        <v/>
      </c>
      <c r="Y13" s="21" t="str">
        <f t="shared" si="10"/>
        <v/>
      </c>
      <c r="Z13" s="22" t="str">
        <f t="shared" si="11"/>
        <v/>
      </c>
      <c r="AA13" s="180">
        <f t="shared" si="29"/>
        <v>0</v>
      </c>
      <c r="AB13" s="21" t="str">
        <f t="shared" si="30"/>
        <v/>
      </c>
      <c r="AC13" s="21" t="str">
        <f t="shared" si="12"/>
        <v/>
      </c>
      <c r="AD13" s="21" t="str">
        <f t="shared" si="12"/>
        <v/>
      </c>
      <c r="AE13" s="21" t="str">
        <f t="shared" si="31"/>
        <v/>
      </c>
      <c r="AF13" s="21" t="str">
        <f t="shared" si="13"/>
        <v/>
      </c>
      <c r="AG13" s="22" t="str">
        <f t="shared" si="14"/>
        <v/>
      </c>
      <c r="AH13" s="29">
        <f>+J$125</f>
        <v>1.1000000000000001</v>
      </c>
      <c r="AI13" s="38" t="str">
        <f t="shared" si="32"/>
        <v/>
      </c>
      <c r="AJ13" s="38" t="str">
        <f t="shared" si="15"/>
        <v/>
      </c>
      <c r="AK13" s="38" t="str">
        <f t="shared" si="16"/>
        <v/>
      </c>
      <c r="AL13" s="21" t="str">
        <f t="shared" si="33"/>
        <v/>
      </c>
      <c r="AM13" s="21" t="str">
        <f t="shared" si="17"/>
        <v/>
      </c>
      <c r="AN13" s="22" t="str">
        <f t="shared" si="17"/>
        <v/>
      </c>
      <c r="AO13" s="33" t="str">
        <f t="shared" si="34"/>
        <v/>
      </c>
      <c r="AP13" s="7" t="str">
        <f t="shared" si="34"/>
        <v/>
      </c>
      <c r="AQ13" s="34" t="str">
        <f t="shared" si="34"/>
        <v/>
      </c>
      <c r="AR13" s="29" t="str">
        <f t="shared" si="35"/>
        <v/>
      </c>
      <c r="AS13" s="21" t="str">
        <f t="shared" si="18"/>
        <v/>
      </c>
      <c r="AT13" s="22" t="str">
        <f t="shared" si="18"/>
        <v/>
      </c>
      <c r="AU13" s="7">
        <f t="shared" si="36"/>
        <v>0</v>
      </c>
      <c r="AW13" s="8">
        <f t="shared" si="37"/>
        <v>0</v>
      </c>
      <c r="BC13" s="2" t="s">
        <v>60</v>
      </c>
      <c r="BD13" s="11">
        <v>1</v>
      </c>
      <c r="BE13" s="11">
        <v>1</v>
      </c>
      <c r="BF13" s="11">
        <v>1</v>
      </c>
      <c r="BG13" s="11">
        <v>1</v>
      </c>
      <c r="BH13" s="11">
        <v>1</v>
      </c>
      <c r="BI13" s="11">
        <v>1</v>
      </c>
      <c r="BJ13" s="11">
        <v>1</v>
      </c>
      <c r="BK13" s="11">
        <v>1</v>
      </c>
      <c r="BL13" s="11">
        <v>1</v>
      </c>
      <c r="BM13" s="11">
        <v>1</v>
      </c>
      <c r="CQ13" s="2" t="s">
        <v>158</v>
      </c>
      <c r="CR13" s="2">
        <v>3</v>
      </c>
      <c r="CS13" s="2" t="str">
        <f t="shared" ref="CS13:DH14" si="45">IFERROR(CS$7-$CR13,"")</f>
        <v/>
      </c>
      <c r="CT13" s="2" t="str">
        <f t="shared" si="45"/>
        <v/>
      </c>
      <c r="CU13" s="2" t="str">
        <f t="shared" si="45"/>
        <v/>
      </c>
      <c r="CV13" s="2" t="str">
        <f t="shared" si="45"/>
        <v/>
      </c>
      <c r="CW13" s="2" t="str">
        <f t="shared" si="45"/>
        <v/>
      </c>
      <c r="CX13" s="2" t="str">
        <f t="shared" si="45"/>
        <v/>
      </c>
      <c r="CY13" s="2" t="str">
        <f t="shared" si="45"/>
        <v/>
      </c>
      <c r="CZ13" s="2" t="str">
        <f t="shared" si="45"/>
        <v/>
      </c>
      <c r="DA13" s="2" t="str">
        <f t="shared" si="45"/>
        <v/>
      </c>
      <c r="DB13" s="2" t="str">
        <f t="shared" si="45"/>
        <v/>
      </c>
      <c r="DC13" s="2" t="str">
        <f t="shared" si="45"/>
        <v/>
      </c>
      <c r="DD13" s="2" t="str">
        <f t="shared" si="45"/>
        <v/>
      </c>
      <c r="DE13" s="2" t="str">
        <f t="shared" si="45"/>
        <v/>
      </c>
      <c r="DF13" s="2" t="str">
        <f t="shared" si="45"/>
        <v/>
      </c>
      <c r="DG13" s="2" t="str">
        <f t="shared" si="45"/>
        <v/>
      </c>
      <c r="DH13" s="2" t="str">
        <f t="shared" si="45"/>
        <v/>
      </c>
      <c r="DI13" s="2" t="str">
        <f t="shared" si="44"/>
        <v/>
      </c>
      <c r="DJ13" s="2" t="str">
        <f t="shared" si="44"/>
        <v/>
      </c>
      <c r="DK13" s="2" t="str">
        <f t="shared" si="44"/>
        <v/>
      </c>
      <c r="DL13" s="2" t="str">
        <f t="shared" si="44"/>
        <v/>
      </c>
      <c r="DO13" s="2">
        <f t="shared" si="21"/>
        <v>5</v>
      </c>
      <c r="DP13" s="11">
        <f t="shared" si="1"/>
        <v>0</v>
      </c>
      <c r="DQ13" s="2">
        <f t="shared" si="22"/>
        <v>7.75</v>
      </c>
      <c r="DT13" s="5" t="str">
        <f t="shared" si="41"/>
        <v/>
      </c>
      <c r="DU13" s="5" t="str">
        <f t="shared" si="40"/>
        <v/>
      </c>
      <c r="DV13" s="5" t="str">
        <f t="shared" si="40"/>
        <v/>
      </c>
    </row>
    <row r="14" spans="2:126" x14ac:dyDescent="0.25">
      <c r="B14" s="2">
        <v>9</v>
      </c>
      <c r="C14" s="20">
        <f>+K$110</f>
        <v>0</v>
      </c>
      <c r="D14" s="7" t="str">
        <f t="shared" si="2"/>
        <v/>
      </c>
      <c r="E14" s="7" t="str">
        <f t="shared" si="2"/>
        <v/>
      </c>
      <c r="F14" s="7" t="str">
        <f t="shared" si="2"/>
        <v/>
      </c>
      <c r="G14" s="21" t="str">
        <f t="shared" si="23"/>
        <v/>
      </c>
      <c r="H14" s="21" t="str">
        <f t="shared" si="3"/>
        <v/>
      </c>
      <c r="I14" s="21" t="str">
        <f t="shared" si="4"/>
        <v/>
      </c>
      <c r="J14" s="21" t="str">
        <f t="shared" si="24"/>
        <v/>
      </c>
      <c r="K14" s="21" t="str">
        <f t="shared" si="5"/>
        <v/>
      </c>
      <c r="L14" s="22" t="str">
        <f t="shared" si="5"/>
        <v/>
      </c>
      <c r="M14" s="29" t="str">
        <f>+K$120</f>
        <v/>
      </c>
      <c r="N14" s="21" t="str">
        <f t="shared" si="25"/>
        <v/>
      </c>
      <c r="O14" s="21" t="str">
        <f t="shared" si="6"/>
        <v/>
      </c>
      <c r="P14" s="21" t="str">
        <f t="shared" si="6"/>
        <v/>
      </c>
      <c r="Q14" s="21" t="str">
        <f t="shared" si="26"/>
        <v/>
      </c>
      <c r="R14" s="21" t="str">
        <f t="shared" si="7"/>
        <v/>
      </c>
      <c r="S14" s="22" t="str">
        <f t="shared" si="8"/>
        <v/>
      </c>
      <c r="T14" s="29" t="str">
        <f>+K$105</f>
        <v/>
      </c>
      <c r="U14" s="21" t="str">
        <f t="shared" si="27"/>
        <v/>
      </c>
      <c r="V14" s="21" t="str">
        <f t="shared" si="9"/>
        <v/>
      </c>
      <c r="W14" s="21" t="str">
        <f t="shared" si="9"/>
        <v/>
      </c>
      <c r="X14" s="21" t="str">
        <f t="shared" si="28"/>
        <v/>
      </c>
      <c r="Y14" s="21" t="str">
        <f t="shared" si="10"/>
        <v/>
      </c>
      <c r="Z14" s="22" t="str">
        <f t="shared" si="11"/>
        <v/>
      </c>
      <c r="AA14" s="180">
        <f t="shared" si="29"/>
        <v>0</v>
      </c>
      <c r="AB14" s="21" t="str">
        <f t="shared" si="30"/>
        <v/>
      </c>
      <c r="AC14" s="21" t="str">
        <f t="shared" si="12"/>
        <v/>
      </c>
      <c r="AD14" s="21" t="str">
        <f t="shared" si="12"/>
        <v/>
      </c>
      <c r="AE14" s="21" t="str">
        <f t="shared" si="31"/>
        <v/>
      </c>
      <c r="AF14" s="21" t="str">
        <f t="shared" si="13"/>
        <v/>
      </c>
      <c r="AG14" s="22" t="str">
        <f t="shared" si="14"/>
        <v/>
      </c>
      <c r="AH14" s="29">
        <f>+K$125</f>
        <v>1.1000000000000001</v>
      </c>
      <c r="AI14" s="38" t="str">
        <f t="shared" si="32"/>
        <v/>
      </c>
      <c r="AJ14" s="38" t="str">
        <f t="shared" si="15"/>
        <v/>
      </c>
      <c r="AK14" s="38" t="str">
        <f t="shared" si="16"/>
        <v/>
      </c>
      <c r="AL14" s="21" t="str">
        <f t="shared" si="33"/>
        <v/>
      </c>
      <c r="AM14" s="21" t="str">
        <f t="shared" si="17"/>
        <v/>
      </c>
      <c r="AN14" s="22" t="str">
        <f t="shared" si="17"/>
        <v/>
      </c>
      <c r="AO14" s="33" t="str">
        <f t="shared" si="34"/>
        <v/>
      </c>
      <c r="AP14" s="7" t="str">
        <f t="shared" si="34"/>
        <v/>
      </c>
      <c r="AQ14" s="34" t="str">
        <f t="shared" si="34"/>
        <v/>
      </c>
      <c r="AR14" s="29" t="str">
        <f t="shared" si="35"/>
        <v/>
      </c>
      <c r="AS14" s="21" t="str">
        <f t="shared" si="18"/>
        <v/>
      </c>
      <c r="AT14" s="22" t="str">
        <f t="shared" si="18"/>
        <v/>
      </c>
      <c r="AU14" s="7">
        <f t="shared" si="36"/>
        <v>0</v>
      </c>
      <c r="AW14" s="8">
        <f t="shared" si="37"/>
        <v>0</v>
      </c>
      <c r="BC14"/>
      <c r="CQ14" s="2" t="s">
        <v>159</v>
      </c>
      <c r="CR14" s="2">
        <v>5</v>
      </c>
      <c r="CS14" s="2" t="str">
        <f t="shared" si="45"/>
        <v/>
      </c>
      <c r="CT14" s="2" t="str">
        <f t="shared" si="44"/>
        <v/>
      </c>
      <c r="CU14" s="2" t="str">
        <f t="shared" si="44"/>
        <v/>
      </c>
      <c r="CV14" s="2" t="str">
        <f t="shared" si="44"/>
        <v/>
      </c>
      <c r="CW14" s="2" t="str">
        <f t="shared" si="44"/>
        <v/>
      </c>
      <c r="CX14" s="2" t="str">
        <f t="shared" si="44"/>
        <v/>
      </c>
      <c r="CY14" s="2" t="str">
        <f t="shared" si="44"/>
        <v/>
      </c>
      <c r="CZ14" s="2" t="str">
        <f t="shared" si="44"/>
        <v/>
      </c>
      <c r="DA14" s="2" t="str">
        <f t="shared" si="44"/>
        <v/>
      </c>
      <c r="DB14" s="2" t="str">
        <f t="shared" si="44"/>
        <v/>
      </c>
      <c r="DC14" s="2" t="str">
        <f t="shared" si="44"/>
        <v/>
      </c>
      <c r="DD14" s="2" t="str">
        <f t="shared" si="44"/>
        <v/>
      </c>
      <c r="DE14" s="2" t="str">
        <f t="shared" si="44"/>
        <v/>
      </c>
      <c r="DF14" s="2" t="str">
        <f t="shared" si="44"/>
        <v/>
      </c>
      <c r="DG14" s="2" t="str">
        <f t="shared" si="44"/>
        <v/>
      </c>
      <c r="DH14" s="2" t="str">
        <f t="shared" si="44"/>
        <v/>
      </c>
      <c r="DI14" s="2" t="str">
        <f t="shared" si="44"/>
        <v/>
      </c>
      <c r="DJ14" s="2" t="str">
        <f t="shared" si="44"/>
        <v/>
      </c>
      <c r="DK14" s="2" t="str">
        <f t="shared" si="44"/>
        <v/>
      </c>
      <c r="DL14" s="2" t="str">
        <f t="shared" si="44"/>
        <v/>
      </c>
      <c r="DO14" s="2">
        <f t="shared" si="21"/>
        <v>5.5</v>
      </c>
      <c r="DP14" s="11">
        <f t="shared" si="1"/>
        <v>0</v>
      </c>
      <c r="DQ14" s="2">
        <f t="shared" si="22"/>
        <v>8.5</v>
      </c>
      <c r="DT14" s="5" t="str">
        <f t="shared" si="41"/>
        <v/>
      </c>
      <c r="DU14" s="5" t="str">
        <f t="shared" si="40"/>
        <v/>
      </c>
      <c r="DV14" s="5" t="str">
        <f t="shared" si="40"/>
        <v/>
      </c>
    </row>
    <row r="15" spans="2:126" ht="15.75" thickBot="1" x14ac:dyDescent="0.3">
      <c r="B15" s="2">
        <v>10</v>
      </c>
      <c r="C15" s="23">
        <f>+L$110</f>
        <v>0</v>
      </c>
      <c r="D15" s="24" t="str">
        <f t="shared" si="2"/>
        <v/>
      </c>
      <c r="E15" s="24" t="str">
        <f t="shared" si="2"/>
        <v/>
      </c>
      <c r="F15" s="24" t="str">
        <f t="shared" si="2"/>
        <v/>
      </c>
      <c r="G15" s="25" t="str">
        <f t="shared" si="23"/>
        <v/>
      </c>
      <c r="H15" s="25" t="str">
        <f t="shared" si="3"/>
        <v/>
      </c>
      <c r="I15" s="25" t="str">
        <f t="shared" si="4"/>
        <v/>
      </c>
      <c r="J15" s="25" t="str">
        <f t="shared" si="24"/>
        <v/>
      </c>
      <c r="K15" s="25" t="str">
        <f t="shared" si="5"/>
        <v/>
      </c>
      <c r="L15" s="26" t="str">
        <f t="shared" si="5"/>
        <v/>
      </c>
      <c r="M15" s="30" t="str">
        <f>+L$120</f>
        <v/>
      </c>
      <c r="N15" s="25" t="str">
        <f t="shared" si="25"/>
        <v/>
      </c>
      <c r="O15" s="25" t="str">
        <f t="shared" si="6"/>
        <v/>
      </c>
      <c r="P15" s="25" t="str">
        <f t="shared" si="6"/>
        <v/>
      </c>
      <c r="Q15" s="25" t="str">
        <f t="shared" si="26"/>
        <v/>
      </c>
      <c r="R15" s="25" t="str">
        <f t="shared" si="7"/>
        <v/>
      </c>
      <c r="S15" s="26" t="str">
        <f t="shared" si="8"/>
        <v/>
      </c>
      <c r="T15" s="30" t="str">
        <f>+L$105</f>
        <v/>
      </c>
      <c r="U15" s="25" t="str">
        <f t="shared" si="27"/>
        <v/>
      </c>
      <c r="V15" s="25" t="str">
        <f t="shared" si="9"/>
        <v/>
      </c>
      <c r="W15" s="25" t="str">
        <f t="shared" si="9"/>
        <v/>
      </c>
      <c r="X15" s="25" t="str">
        <f t="shared" si="28"/>
        <v/>
      </c>
      <c r="Y15" s="25" t="str">
        <f t="shared" si="10"/>
        <v/>
      </c>
      <c r="Z15" s="26" t="str">
        <f t="shared" si="11"/>
        <v/>
      </c>
      <c r="AA15" s="181">
        <f t="shared" si="29"/>
        <v>0</v>
      </c>
      <c r="AB15" s="25" t="str">
        <f t="shared" si="30"/>
        <v/>
      </c>
      <c r="AC15" s="25" t="str">
        <f t="shared" si="12"/>
        <v/>
      </c>
      <c r="AD15" s="25" t="str">
        <f t="shared" si="12"/>
        <v/>
      </c>
      <c r="AE15" s="25" t="str">
        <f t="shared" si="31"/>
        <v/>
      </c>
      <c r="AF15" s="25" t="str">
        <f t="shared" si="13"/>
        <v/>
      </c>
      <c r="AG15" s="26" t="str">
        <f t="shared" si="14"/>
        <v/>
      </c>
      <c r="AH15" s="30">
        <f>+L$125</f>
        <v>1.1000000000000001</v>
      </c>
      <c r="AI15" s="39" t="str">
        <f t="shared" si="32"/>
        <v/>
      </c>
      <c r="AJ15" s="39" t="str">
        <f t="shared" si="15"/>
        <v/>
      </c>
      <c r="AK15" s="39" t="str">
        <f t="shared" si="16"/>
        <v/>
      </c>
      <c r="AL15" s="25" t="str">
        <f t="shared" si="33"/>
        <v/>
      </c>
      <c r="AM15" s="25" t="str">
        <f t="shared" si="17"/>
        <v/>
      </c>
      <c r="AN15" s="26" t="str">
        <f t="shared" si="17"/>
        <v/>
      </c>
      <c r="AO15" s="35" t="str">
        <f t="shared" si="34"/>
        <v/>
      </c>
      <c r="AP15" s="24" t="str">
        <f t="shared" si="34"/>
        <v/>
      </c>
      <c r="AQ15" s="36" t="str">
        <f t="shared" si="34"/>
        <v/>
      </c>
      <c r="AR15" s="30" t="str">
        <f t="shared" si="35"/>
        <v/>
      </c>
      <c r="AS15" s="25" t="str">
        <f t="shared" si="18"/>
        <v/>
      </c>
      <c r="AT15" s="26" t="str">
        <f t="shared" si="18"/>
        <v/>
      </c>
      <c r="AU15" s="7">
        <f t="shared" si="36"/>
        <v>0</v>
      </c>
      <c r="AW15" s="8">
        <f t="shared" si="37"/>
        <v>0</v>
      </c>
      <c r="BC15"/>
      <c r="DO15" s="2">
        <f t="shared" si="21"/>
        <v>6</v>
      </c>
      <c r="DP15" s="11">
        <f t="shared" si="1"/>
        <v>0</v>
      </c>
      <c r="DQ15" s="2">
        <f t="shared" si="22"/>
        <v>9.25</v>
      </c>
      <c r="DT15" s="5" t="str">
        <f t="shared" si="41"/>
        <v/>
      </c>
      <c r="DU15" s="5" t="str">
        <f t="shared" si="40"/>
        <v/>
      </c>
      <c r="DV15" s="5" t="str">
        <f t="shared" si="40"/>
        <v/>
      </c>
    </row>
    <row r="16" spans="2:126" x14ac:dyDescent="0.25">
      <c r="B16" s="2">
        <v>1</v>
      </c>
      <c r="C16" s="75">
        <f>+C$157</f>
        <v>0</v>
      </c>
      <c r="D16" s="17" t="str">
        <f t="shared" si="2"/>
        <v/>
      </c>
      <c r="E16" s="17" t="str">
        <f t="shared" si="2"/>
        <v/>
      </c>
      <c r="F16" s="17" t="str">
        <f t="shared" si="2"/>
        <v/>
      </c>
      <c r="G16" s="18" t="str">
        <f t="shared" si="23"/>
        <v/>
      </c>
      <c r="H16" s="18" t="str">
        <f t="shared" si="3"/>
        <v/>
      </c>
      <c r="I16" s="18" t="str">
        <f t="shared" si="4"/>
        <v/>
      </c>
      <c r="J16" s="18" t="str">
        <f t="shared" si="24"/>
        <v/>
      </c>
      <c r="K16" s="18" t="str">
        <f t="shared" si="5"/>
        <v/>
      </c>
      <c r="L16" s="19" t="str">
        <f t="shared" si="5"/>
        <v/>
      </c>
      <c r="M16" s="28" t="str">
        <f>+C$167</f>
        <v/>
      </c>
      <c r="N16" s="18" t="str">
        <f>IFERROR($M16*J16,"")</f>
        <v/>
      </c>
      <c r="O16" s="18" t="str">
        <f t="shared" ref="O16:O25" si="46">IFERROR($M16*K16,"")</f>
        <v/>
      </c>
      <c r="P16" s="18" t="str">
        <f t="shared" ref="P16:P25" si="47">IFERROR($M16*L16,"")</f>
        <v/>
      </c>
      <c r="Q16" s="18" t="str">
        <f t="shared" si="26"/>
        <v/>
      </c>
      <c r="R16" s="18" t="str">
        <f t="shared" si="7"/>
        <v/>
      </c>
      <c r="S16" s="19" t="str">
        <f t="shared" si="8"/>
        <v/>
      </c>
      <c r="T16" s="28" t="str">
        <f>+C$152</f>
        <v/>
      </c>
      <c r="U16" s="18" t="str">
        <f>IFERROR($T16*Q16,"")</f>
        <v/>
      </c>
      <c r="V16" s="18" t="str">
        <f t="shared" ref="V16:V25" si="48">IFERROR($T16*R16,"")</f>
        <v/>
      </c>
      <c r="W16" s="18" t="str">
        <f t="shared" ref="W16:W25" si="49">IFERROR($T16*S16,"")</f>
        <v/>
      </c>
      <c r="X16" s="18" t="str">
        <f t="shared" si="28"/>
        <v/>
      </c>
      <c r="Y16" s="18" t="str">
        <f t="shared" si="10"/>
        <v/>
      </c>
      <c r="Z16" s="19" t="str">
        <f t="shared" si="11"/>
        <v/>
      </c>
      <c r="AA16" s="179">
        <f>+I45</f>
        <v>0</v>
      </c>
      <c r="AB16" s="18" t="str">
        <f>IFERROR(X16*$AA16,"")</f>
        <v/>
      </c>
      <c r="AC16" s="18" t="str">
        <f t="shared" ref="AC16:AC25" si="50">IFERROR(Y16*$AA16,"")</f>
        <v/>
      </c>
      <c r="AD16" s="18" t="str">
        <f t="shared" ref="AD16:AD25" si="51">IFERROR(Z16*$AA16,"")</f>
        <v/>
      </c>
      <c r="AE16" s="18" t="str">
        <f t="shared" si="31"/>
        <v/>
      </c>
      <c r="AF16" s="18" t="str">
        <f t="shared" si="13"/>
        <v/>
      </c>
      <c r="AG16" s="19" t="str">
        <f t="shared" si="14"/>
        <v/>
      </c>
      <c r="AH16" s="28">
        <f>+M$125</f>
        <v>1.1000000000000001</v>
      </c>
      <c r="AI16" s="37" t="str">
        <f t="shared" si="32"/>
        <v/>
      </c>
      <c r="AJ16" s="37" t="str">
        <f t="shared" si="15"/>
        <v/>
      </c>
      <c r="AK16" s="37" t="str">
        <f t="shared" si="16"/>
        <v/>
      </c>
      <c r="AL16" s="18" t="str">
        <f t="shared" si="33"/>
        <v/>
      </c>
      <c r="AM16" s="18" t="str">
        <f t="shared" si="17"/>
        <v/>
      </c>
      <c r="AN16" s="19" t="str">
        <f t="shared" si="17"/>
        <v/>
      </c>
      <c r="AO16" s="31" t="str">
        <f t="shared" si="34"/>
        <v/>
      </c>
      <c r="AP16" s="17" t="str">
        <f t="shared" si="34"/>
        <v/>
      </c>
      <c r="AQ16" s="32" t="str">
        <f t="shared" si="34"/>
        <v/>
      </c>
      <c r="AR16" s="28" t="str">
        <f t="shared" si="35"/>
        <v/>
      </c>
      <c r="AS16" s="18" t="str">
        <f t="shared" si="18"/>
        <v/>
      </c>
      <c r="AT16" s="19" t="str">
        <f t="shared" si="18"/>
        <v/>
      </c>
      <c r="AU16" s="7">
        <f>SUM(AO16:AQ16)</f>
        <v>0</v>
      </c>
      <c r="AW16" s="8">
        <f t="shared" si="37"/>
        <v>0</v>
      </c>
      <c r="BC16" t="s">
        <v>70</v>
      </c>
      <c r="BD16" s="178">
        <v>0.9</v>
      </c>
      <c r="BE16" s="178">
        <f>+BD16+0.0025</f>
        <v>0.90249999999999997</v>
      </c>
      <c r="BF16" s="178">
        <f t="shared" ref="BF16:BQ16" si="52">+BE16+0.0025</f>
        <v>0.90499999999999992</v>
      </c>
      <c r="BG16" s="178">
        <f t="shared" si="52"/>
        <v>0.90749999999999986</v>
      </c>
      <c r="BH16" s="178">
        <f t="shared" si="52"/>
        <v>0.90999999999999981</v>
      </c>
      <c r="BI16" s="178">
        <f t="shared" si="52"/>
        <v>0.91249999999999976</v>
      </c>
      <c r="BJ16" s="178">
        <f t="shared" si="52"/>
        <v>0.9149999999999997</v>
      </c>
      <c r="BK16" s="178">
        <f t="shared" si="52"/>
        <v>0.91749999999999965</v>
      </c>
      <c r="BL16" s="178">
        <f t="shared" si="52"/>
        <v>0.9199999999999996</v>
      </c>
      <c r="BM16" s="178">
        <f t="shared" si="52"/>
        <v>0.92249999999999954</v>
      </c>
      <c r="BN16" s="178">
        <f t="shared" si="52"/>
        <v>0.92499999999999949</v>
      </c>
      <c r="BO16" s="178">
        <f t="shared" si="52"/>
        <v>0.92749999999999944</v>
      </c>
      <c r="BP16" s="178">
        <f t="shared" si="52"/>
        <v>0.92999999999999938</v>
      </c>
      <c r="BQ16" s="178">
        <f t="shared" si="52"/>
        <v>0.93249999999999933</v>
      </c>
      <c r="CQ16" s="2" t="s">
        <v>132</v>
      </c>
      <c r="CR16" s="2">
        <f>+CR9+CR12</f>
        <v>3.5</v>
      </c>
      <c r="CS16" s="2" t="str">
        <f>IFERROR(ABS(CS9+CS12),"")</f>
        <v/>
      </c>
      <c r="CT16" s="2" t="str">
        <f t="shared" ref="CT16:DL18" si="53">IFERROR(ABS(CT9+CT12),"")</f>
        <v/>
      </c>
      <c r="CU16" s="2" t="str">
        <f t="shared" si="53"/>
        <v/>
      </c>
      <c r="CV16" s="2" t="str">
        <f t="shared" si="53"/>
        <v/>
      </c>
      <c r="CW16" s="2" t="str">
        <f t="shared" si="53"/>
        <v/>
      </c>
      <c r="CX16" s="2" t="str">
        <f t="shared" si="53"/>
        <v/>
      </c>
      <c r="CY16" s="2" t="str">
        <f t="shared" si="53"/>
        <v/>
      </c>
      <c r="CZ16" s="2" t="str">
        <f t="shared" si="53"/>
        <v/>
      </c>
      <c r="DA16" s="2" t="str">
        <f t="shared" si="53"/>
        <v/>
      </c>
      <c r="DB16" s="2" t="str">
        <f t="shared" si="53"/>
        <v/>
      </c>
      <c r="DC16" s="2" t="str">
        <f t="shared" si="53"/>
        <v/>
      </c>
      <c r="DD16" s="2" t="str">
        <f t="shared" si="53"/>
        <v/>
      </c>
      <c r="DE16" s="2" t="str">
        <f t="shared" si="53"/>
        <v/>
      </c>
      <c r="DF16" s="2" t="str">
        <f t="shared" si="53"/>
        <v/>
      </c>
      <c r="DG16" s="2" t="str">
        <f t="shared" si="53"/>
        <v/>
      </c>
      <c r="DH16" s="2" t="str">
        <f t="shared" si="53"/>
        <v/>
      </c>
      <c r="DI16" s="2" t="str">
        <f t="shared" si="53"/>
        <v/>
      </c>
      <c r="DJ16" s="2" t="str">
        <f t="shared" si="53"/>
        <v/>
      </c>
      <c r="DK16" s="2" t="str">
        <f t="shared" si="53"/>
        <v/>
      </c>
      <c r="DL16" s="2" t="str">
        <f t="shared" si="53"/>
        <v/>
      </c>
      <c r="DO16" s="2">
        <f t="shared" si="21"/>
        <v>6.5</v>
      </c>
      <c r="DP16" s="11">
        <f t="shared" si="1"/>
        <v>0</v>
      </c>
      <c r="DQ16" s="2">
        <f t="shared" si="22"/>
        <v>10</v>
      </c>
      <c r="DT16" s="5" t="str">
        <f t="shared" si="41"/>
        <v/>
      </c>
      <c r="DU16" s="5" t="str">
        <f t="shared" si="40"/>
        <v/>
      </c>
      <c r="DV16" s="5" t="str">
        <f t="shared" si="40"/>
        <v/>
      </c>
    </row>
    <row r="17" spans="2:126" x14ac:dyDescent="0.25">
      <c r="B17" s="2">
        <v>2</v>
      </c>
      <c r="C17" s="76">
        <f>+D$157</f>
        <v>0</v>
      </c>
      <c r="D17" s="7" t="str">
        <f t="shared" si="2"/>
        <v/>
      </c>
      <c r="E17" s="7" t="str">
        <f t="shared" si="2"/>
        <v/>
      </c>
      <c r="F17" s="7" t="str">
        <f t="shared" si="2"/>
        <v/>
      </c>
      <c r="G17" s="21" t="str">
        <f t="shared" si="23"/>
        <v/>
      </c>
      <c r="H17" s="21" t="str">
        <f t="shared" si="3"/>
        <v/>
      </c>
      <c r="I17" s="21" t="str">
        <f t="shared" si="4"/>
        <v/>
      </c>
      <c r="J17" s="21" t="str">
        <f t="shared" si="24"/>
        <v/>
      </c>
      <c r="K17" s="21" t="str">
        <f t="shared" si="5"/>
        <v/>
      </c>
      <c r="L17" s="22" t="str">
        <f t="shared" si="5"/>
        <v/>
      </c>
      <c r="M17" s="29" t="str">
        <f>+D$167</f>
        <v/>
      </c>
      <c r="N17" s="21" t="str">
        <f t="shared" ref="N17:N25" si="54">IFERROR($M17*J17,"")</f>
        <v/>
      </c>
      <c r="O17" s="21" t="str">
        <f t="shared" si="46"/>
        <v/>
      </c>
      <c r="P17" s="21" t="str">
        <f t="shared" si="47"/>
        <v/>
      </c>
      <c r="Q17" s="21" t="str">
        <f t="shared" si="26"/>
        <v/>
      </c>
      <c r="R17" s="21" t="str">
        <f t="shared" si="7"/>
        <v/>
      </c>
      <c r="S17" s="22" t="str">
        <f t="shared" si="8"/>
        <v/>
      </c>
      <c r="T17" s="29" t="str">
        <f>+D$152</f>
        <v/>
      </c>
      <c r="U17" s="21" t="str">
        <f t="shared" ref="U17:U25" si="55">IFERROR($T17*Q17,"")</f>
        <v/>
      </c>
      <c r="V17" s="21" t="str">
        <f t="shared" si="48"/>
        <v/>
      </c>
      <c r="W17" s="21" t="str">
        <f t="shared" si="49"/>
        <v/>
      </c>
      <c r="X17" s="21" t="str">
        <f t="shared" si="28"/>
        <v/>
      </c>
      <c r="Y17" s="21" t="str">
        <f t="shared" si="10"/>
        <v/>
      </c>
      <c r="Z17" s="22" t="str">
        <f t="shared" si="11"/>
        <v/>
      </c>
      <c r="AA17" s="180">
        <f t="shared" ref="AA17:AA25" si="56">+I46</f>
        <v>0</v>
      </c>
      <c r="AB17" s="21" t="str">
        <f t="shared" ref="AB17:AB25" si="57">IFERROR(X17*$AA17,"")</f>
        <v/>
      </c>
      <c r="AC17" s="21" t="str">
        <f t="shared" si="50"/>
        <v/>
      </c>
      <c r="AD17" s="21" t="str">
        <f t="shared" si="51"/>
        <v/>
      </c>
      <c r="AE17" s="21" t="str">
        <f t="shared" si="31"/>
        <v/>
      </c>
      <c r="AF17" s="21" t="str">
        <f t="shared" si="13"/>
        <v/>
      </c>
      <c r="AG17" s="22" t="str">
        <f t="shared" si="14"/>
        <v/>
      </c>
      <c r="AH17" s="29">
        <f>+N$125</f>
        <v>1.1000000000000001</v>
      </c>
      <c r="AI17" s="38" t="str">
        <f t="shared" si="32"/>
        <v/>
      </c>
      <c r="AJ17" s="38" t="str">
        <f t="shared" si="15"/>
        <v/>
      </c>
      <c r="AK17" s="38" t="str">
        <f t="shared" si="16"/>
        <v/>
      </c>
      <c r="AL17" s="21" t="str">
        <f t="shared" si="33"/>
        <v/>
      </c>
      <c r="AM17" s="21" t="str">
        <f t="shared" si="17"/>
        <v/>
      </c>
      <c r="AN17" s="22" t="str">
        <f t="shared" si="17"/>
        <v/>
      </c>
      <c r="AO17" s="33" t="str">
        <f t="shared" si="34"/>
        <v/>
      </c>
      <c r="AP17" s="7" t="str">
        <f t="shared" si="34"/>
        <v/>
      </c>
      <c r="AQ17" s="34" t="str">
        <f t="shared" si="34"/>
        <v/>
      </c>
      <c r="AR17" s="29" t="str">
        <f t="shared" si="35"/>
        <v/>
      </c>
      <c r="AS17" s="21" t="str">
        <f t="shared" si="18"/>
        <v/>
      </c>
      <c r="AT17" s="22" t="str">
        <f t="shared" si="18"/>
        <v/>
      </c>
      <c r="AU17" s="7">
        <f t="shared" si="36"/>
        <v>0</v>
      </c>
      <c r="AW17" s="8">
        <f t="shared" si="37"/>
        <v>0</v>
      </c>
      <c r="BC17" t="s">
        <v>71</v>
      </c>
      <c r="BD17" s="2">
        <v>2</v>
      </c>
      <c r="BE17" s="2">
        <f>+BD17+1</f>
        <v>3</v>
      </c>
      <c r="BF17" s="2">
        <f t="shared" ref="BF17:BQ17" si="58">+BE17+1</f>
        <v>4</v>
      </c>
      <c r="BG17" s="2">
        <f t="shared" si="58"/>
        <v>5</v>
      </c>
      <c r="BH17" s="2">
        <f t="shared" si="58"/>
        <v>6</v>
      </c>
      <c r="BI17" s="2">
        <f t="shared" si="58"/>
        <v>7</v>
      </c>
      <c r="BJ17" s="2">
        <f t="shared" si="58"/>
        <v>8</v>
      </c>
      <c r="BK17" s="2">
        <f t="shared" si="58"/>
        <v>9</v>
      </c>
      <c r="BL17" s="2">
        <f t="shared" si="58"/>
        <v>10</v>
      </c>
      <c r="BM17" s="2">
        <f t="shared" si="58"/>
        <v>11</v>
      </c>
      <c r="BN17" s="2">
        <f t="shared" si="58"/>
        <v>12</v>
      </c>
      <c r="BO17" s="2">
        <f t="shared" si="58"/>
        <v>13</v>
      </c>
      <c r="BP17" s="2">
        <f t="shared" si="58"/>
        <v>14</v>
      </c>
      <c r="BQ17" s="2">
        <f t="shared" si="58"/>
        <v>15</v>
      </c>
      <c r="CQ17" s="2" t="s">
        <v>158</v>
      </c>
      <c r="CR17" s="2">
        <f t="shared" ref="CR17:CR18" si="59">+CR10+CR13</f>
        <v>8.5</v>
      </c>
      <c r="CS17" s="2" t="str">
        <f t="shared" ref="CS17:DH18" si="60">IFERROR(ABS(CS10+CS13),"")</f>
        <v/>
      </c>
      <c r="CT17" s="2" t="str">
        <f t="shared" si="60"/>
        <v/>
      </c>
      <c r="CU17" s="2" t="str">
        <f t="shared" si="60"/>
        <v/>
      </c>
      <c r="CV17" s="2" t="str">
        <f t="shared" si="60"/>
        <v/>
      </c>
      <c r="CW17" s="2" t="str">
        <f t="shared" si="60"/>
        <v/>
      </c>
      <c r="CX17" s="2" t="str">
        <f t="shared" si="60"/>
        <v/>
      </c>
      <c r="CY17" s="2" t="str">
        <f t="shared" si="60"/>
        <v/>
      </c>
      <c r="CZ17" s="2" t="str">
        <f t="shared" si="60"/>
        <v/>
      </c>
      <c r="DA17" s="2" t="str">
        <f t="shared" si="60"/>
        <v/>
      </c>
      <c r="DB17" s="2" t="str">
        <f t="shared" si="60"/>
        <v/>
      </c>
      <c r="DC17" s="2" t="str">
        <f t="shared" si="60"/>
        <v/>
      </c>
      <c r="DD17" s="2" t="str">
        <f t="shared" si="60"/>
        <v/>
      </c>
      <c r="DE17" s="2" t="str">
        <f t="shared" si="60"/>
        <v/>
      </c>
      <c r="DF17" s="2" t="str">
        <f t="shared" si="60"/>
        <v/>
      </c>
      <c r="DG17" s="2" t="str">
        <f t="shared" si="60"/>
        <v/>
      </c>
      <c r="DH17" s="2" t="str">
        <f t="shared" si="60"/>
        <v/>
      </c>
      <c r="DI17" s="2" t="str">
        <f t="shared" si="53"/>
        <v/>
      </c>
      <c r="DJ17" s="2" t="str">
        <f t="shared" si="53"/>
        <v/>
      </c>
      <c r="DK17" s="2" t="str">
        <f t="shared" si="53"/>
        <v/>
      </c>
      <c r="DL17" s="2" t="str">
        <f t="shared" si="53"/>
        <v/>
      </c>
      <c r="DO17" s="2">
        <f t="shared" si="21"/>
        <v>7</v>
      </c>
      <c r="DP17" s="11">
        <f t="shared" si="1"/>
        <v>0</v>
      </c>
      <c r="DQ17" s="2">
        <f t="shared" si="22"/>
        <v>10.75</v>
      </c>
      <c r="DT17" s="5" t="str">
        <f t="shared" si="41"/>
        <v/>
      </c>
      <c r="DU17" s="5" t="str">
        <f t="shared" si="40"/>
        <v/>
      </c>
      <c r="DV17" s="5" t="str">
        <f t="shared" si="40"/>
        <v/>
      </c>
    </row>
    <row r="18" spans="2:126" x14ac:dyDescent="0.25">
      <c r="B18" s="2">
        <v>3</v>
      </c>
      <c r="C18" s="76">
        <f>+E$157</f>
        <v>0</v>
      </c>
      <c r="D18" s="7" t="str">
        <f t="shared" si="2"/>
        <v/>
      </c>
      <c r="E18" s="7" t="str">
        <f t="shared" si="2"/>
        <v/>
      </c>
      <c r="F18" s="7" t="str">
        <f t="shared" si="2"/>
        <v/>
      </c>
      <c r="G18" s="21" t="str">
        <f t="shared" si="23"/>
        <v/>
      </c>
      <c r="H18" s="21" t="str">
        <f t="shared" si="3"/>
        <v/>
      </c>
      <c r="I18" s="21" t="str">
        <f t="shared" si="4"/>
        <v/>
      </c>
      <c r="J18" s="21" t="str">
        <f t="shared" si="24"/>
        <v/>
      </c>
      <c r="K18" s="21" t="str">
        <f t="shared" si="5"/>
        <v/>
      </c>
      <c r="L18" s="22" t="str">
        <f t="shared" si="5"/>
        <v/>
      </c>
      <c r="M18" s="29" t="str">
        <f>+E$167</f>
        <v/>
      </c>
      <c r="N18" s="21" t="str">
        <f t="shared" si="54"/>
        <v/>
      </c>
      <c r="O18" s="21" t="str">
        <f t="shared" si="46"/>
        <v/>
      </c>
      <c r="P18" s="21" t="str">
        <f t="shared" si="47"/>
        <v/>
      </c>
      <c r="Q18" s="21" t="str">
        <f t="shared" si="26"/>
        <v/>
      </c>
      <c r="R18" s="21" t="str">
        <f t="shared" si="7"/>
        <v/>
      </c>
      <c r="S18" s="22" t="str">
        <f t="shared" si="8"/>
        <v/>
      </c>
      <c r="T18" s="29" t="str">
        <f>+E$152</f>
        <v/>
      </c>
      <c r="U18" s="21" t="str">
        <f t="shared" si="55"/>
        <v/>
      </c>
      <c r="V18" s="21" t="str">
        <f t="shared" si="48"/>
        <v/>
      </c>
      <c r="W18" s="21" t="str">
        <f t="shared" si="49"/>
        <v/>
      </c>
      <c r="X18" s="21" t="str">
        <f t="shared" si="28"/>
        <v/>
      </c>
      <c r="Y18" s="21" t="str">
        <f t="shared" si="10"/>
        <v/>
      </c>
      <c r="Z18" s="22" t="str">
        <f t="shared" si="11"/>
        <v/>
      </c>
      <c r="AA18" s="180">
        <f t="shared" si="56"/>
        <v>0</v>
      </c>
      <c r="AB18" s="21" t="str">
        <f t="shared" si="57"/>
        <v/>
      </c>
      <c r="AC18" s="21" t="str">
        <f t="shared" si="50"/>
        <v/>
      </c>
      <c r="AD18" s="21" t="str">
        <f t="shared" si="51"/>
        <v/>
      </c>
      <c r="AE18" s="21" t="str">
        <f t="shared" si="31"/>
        <v/>
      </c>
      <c r="AF18" s="21" t="str">
        <f t="shared" si="13"/>
        <v/>
      </c>
      <c r="AG18" s="22" t="str">
        <f t="shared" si="14"/>
        <v/>
      </c>
      <c r="AH18" s="29">
        <f>+O$125</f>
        <v>1.1000000000000001</v>
      </c>
      <c r="AI18" s="38" t="str">
        <f t="shared" si="32"/>
        <v/>
      </c>
      <c r="AJ18" s="38" t="str">
        <f t="shared" si="15"/>
        <v/>
      </c>
      <c r="AK18" s="38" t="str">
        <f t="shared" si="16"/>
        <v/>
      </c>
      <c r="AL18" s="21" t="str">
        <f t="shared" si="33"/>
        <v/>
      </c>
      <c r="AM18" s="21" t="str">
        <f t="shared" si="17"/>
        <v/>
      </c>
      <c r="AN18" s="22" t="str">
        <f t="shared" si="17"/>
        <v/>
      </c>
      <c r="AO18" s="33" t="str">
        <f t="shared" si="34"/>
        <v/>
      </c>
      <c r="AP18" s="7" t="str">
        <f t="shared" si="34"/>
        <v/>
      </c>
      <c r="AQ18" s="34" t="str">
        <f t="shared" si="34"/>
        <v/>
      </c>
      <c r="AR18" s="29" t="str">
        <f t="shared" si="35"/>
        <v/>
      </c>
      <c r="AS18" s="21" t="str">
        <f t="shared" si="18"/>
        <v/>
      </c>
      <c r="AT18" s="22" t="str">
        <f t="shared" si="18"/>
        <v/>
      </c>
      <c r="AU18" s="7">
        <f t="shared" si="36"/>
        <v>0</v>
      </c>
      <c r="AW18" s="8">
        <f t="shared" si="37"/>
        <v>0</v>
      </c>
      <c r="BC18" s="7">
        <v>250</v>
      </c>
      <c r="BD18" s="11">
        <f>5+BD17*5</f>
        <v>15</v>
      </c>
      <c r="BE18" s="11">
        <f t="shared" ref="BE18:BM18" si="61">5+BE17*5</f>
        <v>20</v>
      </c>
      <c r="BF18" s="11">
        <f t="shared" si="61"/>
        <v>25</v>
      </c>
      <c r="BG18" s="11">
        <f t="shared" si="61"/>
        <v>30</v>
      </c>
      <c r="BH18" s="11">
        <f t="shared" si="61"/>
        <v>35</v>
      </c>
      <c r="BI18" s="11">
        <f t="shared" si="61"/>
        <v>40</v>
      </c>
      <c r="BJ18" s="11">
        <f t="shared" si="61"/>
        <v>45</v>
      </c>
      <c r="BK18" s="11">
        <f t="shared" si="61"/>
        <v>50</v>
      </c>
      <c r="BL18" s="11">
        <f t="shared" si="61"/>
        <v>55</v>
      </c>
      <c r="BM18" s="11">
        <f t="shared" si="61"/>
        <v>60</v>
      </c>
      <c r="BN18" s="11">
        <f t="shared" ref="BN18" si="62">5+BN17*5</f>
        <v>65</v>
      </c>
      <c r="BO18" s="11">
        <f t="shared" ref="BO18" si="63">5+BO17*5</f>
        <v>70</v>
      </c>
      <c r="BP18" s="11">
        <f t="shared" ref="BP18" si="64">5+BP17*5</f>
        <v>75</v>
      </c>
      <c r="BQ18" s="11">
        <f t="shared" ref="BQ18" si="65">5+BQ17*5</f>
        <v>80</v>
      </c>
      <c r="BR18" s="11"/>
      <c r="CQ18" s="2" t="s">
        <v>159</v>
      </c>
      <c r="CR18" s="2">
        <f t="shared" si="59"/>
        <v>13.5</v>
      </c>
      <c r="CS18" s="2" t="str">
        <f t="shared" si="60"/>
        <v/>
      </c>
      <c r="CT18" s="2" t="str">
        <f t="shared" si="53"/>
        <v/>
      </c>
      <c r="CU18" s="2" t="str">
        <f t="shared" si="53"/>
        <v/>
      </c>
      <c r="CV18" s="2" t="str">
        <f t="shared" si="53"/>
        <v/>
      </c>
      <c r="CW18" s="2" t="str">
        <f t="shared" si="53"/>
        <v/>
      </c>
      <c r="CX18" s="2" t="str">
        <f t="shared" si="53"/>
        <v/>
      </c>
      <c r="CY18" s="2" t="str">
        <f t="shared" si="53"/>
        <v/>
      </c>
      <c r="CZ18" s="2" t="str">
        <f t="shared" si="53"/>
        <v/>
      </c>
      <c r="DA18" s="2" t="str">
        <f t="shared" si="53"/>
        <v/>
      </c>
      <c r="DB18" s="2" t="str">
        <f t="shared" si="53"/>
        <v/>
      </c>
      <c r="DC18" s="2" t="str">
        <f t="shared" si="53"/>
        <v/>
      </c>
      <c r="DD18" s="2" t="str">
        <f t="shared" si="53"/>
        <v/>
      </c>
      <c r="DE18" s="2" t="str">
        <f t="shared" si="53"/>
        <v/>
      </c>
      <c r="DF18" s="2" t="str">
        <f t="shared" si="53"/>
        <v/>
      </c>
      <c r="DG18" s="2" t="str">
        <f t="shared" si="53"/>
        <v/>
      </c>
      <c r="DH18" s="2" t="str">
        <f t="shared" si="53"/>
        <v/>
      </c>
      <c r="DI18" s="2" t="str">
        <f t="shared" si="53"/>
        <v/>
      </c>
      <c r="DJ18" s="2" t="str">
        <f t="shared" si="53"/>
        <v/>
      </c>
      <c r="DK18" s="2" t="str">
        <f t="shared" si="53"/>
        <v/>
      </c>
      <c r="DL18" s="2" t="str">
        <f t="shared" si="53"/>
        <v/>
      </c>
      <c r="DO18" s="2">
        <f t="shared" si="21"/>
        <v>7.5</v>
      </c>
      <c r="DP18" s="11">
        <f t="shared" si="1"/>
        <v>0</v>
      </c>
      <c r="DQ18" s="2">
        <f t="shared" si="22"/>
        <v>11.5</v>
      </c>
      <c r="DT18" s="5" t="str">
        <f t="shared" si="41"/>
        <v/>
      </c>
      <c r="DU18" s="5" t="str">
        <f t="shared" si="40"/>
        <v/>
      </c>
      <c r="DV18" s="5" t="str">
        <f t="shared" si="40"/>
        <v/>
      </c>
    </row>
    <row r="19" spans="2:126" x14ac:dyDescent="0.25">
      <c r="B19" s="2">
        <v>4</v>
      </c>
      <c r="C19" s="76">
        <f>+F$157</f>
        <v>0</v>
      </c>
      <c r="D19" s="7" t="str">
        <f t="shared" si="2"/>
        <v/>
      </c>
      <c r="E19" s="7" t="str">
        <f t="shared" si="2"/>
        <v/>
      </c>
      <c r="F19" s="7" t="str">
        <f t="shared" si="2"/>
        <v/>
      </c>
      <c r="G19" s="21" t="str">
        <f t="shared" si="23"/>
        <v/>
      </c>
      <c r="H19" s="21" t="str">
        <f t="shared" si="3"/>
        <v/>
      </c>
      <c r="I19" s="21" t="str">
        <f t="shared" si="4"/>
        <v/>
      </c>
      <c r="J19" s="21" t="str">
        <f t="shared" si="24"/>
        <v/>
      </c>
      <c r="K19" s="21" t="str">
        <f t="shared" si="5"/>
        <v/>
      </c>
      <c r="L19" s="22" t="str">
        <f t="shared" si="5"/>
        <v/>
      </c>
      <c r="M19" s="29" t="str">
        <f>+F$167</f>
        <v/>
      </c>
      <c r="N19" s="21" t="str">
        <f t="shared" si="54"/>
        <v/>
      </c>
      <c r="O19" s="21" t="str">
        <f t="shared" si="46"/>
        <v/>
      </c>
      <c r="P19" s="21" t="str">
        <f t="shared" si="47"/>
        <v/>
      </c>
      <c r="Q19" s="21" t="str">
        <f t="shared" si="26"/>
        <v/>
      </c>
      <c r="R19" s="21" t="str">
        <f t="shared" si="7"/>
        <v/>
      </c>
      <c r="S19" s="22" t="str">
        <f t="shared" si="8"/>
        <v/>
      </c>
      <c r="T19" s="29" t="str">
        <f>+F$152</f>
        <v/>
      </c>
      <c r="U19" s="21" t="str">
        <f t="shared" si="55"/>
        <v/>
      </c>
      <c r="V19" s="21" t="str">
        <f t="shared" si="48"/>
        <v/>
      </c>
      <c r="W19" s="21" t="str">
        <f t="shared" si="49"/>
        <v/>
      </c>
      <c r="X19" s="21" t="str">
        <f t="shared" si="28"/>
        <v/>
      </c>
      <c r="Y19" s="21" t="str">
        <f t="shared" si="10"/>
        <v/>
      </c>
      <c r="Z19" s="22" t="str">
        <f t="shared" si="11"/>
        <v/>
      </c>
      <c r="AA19" s="180">
        <f t="shared" si="56"/>
        <v>0</v>
      </c>
      <c r="AB19" s="21" t="str">
        <f t="shared" si="57"/>
        <v/>
      </c>
      <c r="AC19" s="21" t="str">
        <f t="shared" si="50"/>
        <v/>
      </c>
      <c r="AD19" s="21" t="str">
        <f t="shared" si="51"/>
        <v/>
      </c>
      <c r="AE19" s="21" t="str">
        <f t="shared" si="31"/>
        <v/>
      </c>
      <c r="AF19" s="21" t="str">
        <f t="shared" si="13"/>
        <v/>
      </c>
      <c r="AG19" s="22" t="str">
        <f t="shared" si="14"/>
        <v/>
      </c>
      <c r="AH19" s="29">
        <f>+P$125</f>
        <v>1.1000000000000001</v>
      </c>
      <c r="AI19" s="38" t="str">
        <f t="shared" si="32"/>
        <v/>
      </c>
      <c r="AJ19" s="38" t="str">
        <f t="shared" si="15"/>
        <v/>
      </c>
      <c r="AK19" s="38" t="str">
        <f t="shared" si="16"/>
        <v/>
      </c>
      <c r="AL19" s="21" t="str">
        <f t="shared" si="33"/>
        <v/>
      </c>
      <c r="AM19" s="21" t="str">
        <f t="shared" si="17"/>
        <v/>
      </c>
      <c r="AN19" s="22" t="str">
        <f t="shared" si="17"/>
        <v/>
      </c>
      <c r="AO19" s="33" t="str">
        <f t="shared" si="34"/>
        <v/>
      </c>
      <c r="AP19" s="7" t="str">
        <f t="shared" si="34"/>
        <v/>
      </c>
      <c r="AQ19" s="34" t="str">
        <f t="shared" si="34"/>
        <v/>
      </c>
      <c r="AR19" s="29" t="str">
        <f t="shared" si="35"/>
        <v/>
      </c>
      <c r="AS19" s="21" t="str">
        <f t="shared" si="18"/>
        <v/>
      </c>
      <c r="AT19" s="22" t="str">
        <f t="shared" si="18"/>
        <v/>
      </c>
      <c r="AU19" s="7">
        <f t="shared" si="36"/>
        <v>0</v>
      </c>
      <c r="AW19" s="8">
        <f t="shared" si="37"/>
        <v>0</v>
      </c>
      <c r="BC19" s="7">
        <f>+BC18+50</f>
        <v>300</v>
      </c>
      <c r="BD19" s="11">
        <f>+BD18*BD$16</f>
        <v>13.5</v>
      </c>
      <c r="BE19" s="11">
        <f t="shared" ref="BE19:BM34" si="66">+BE18*BE$16</f>
        <v>18.05</v>
      </c>
      <c r="BF19" s="11">
        <f t="shared" si="66"/>
        <v>22.624999999999996</v>
      </c>
      <c r="BG19" s="11">
        <f t="shared" si="66"/>
        <v>27.224999999999994</v>
      </c>
      <c r="BH19" s="11">
        <f t="shared" si="66"/>
        <v>31.849999999999994</v>
      </c>
      <c r="BI19" s="11">
        <f t="shared" si="66"/>
        <v>36.499999999999993</v>
      </c>
      <c r="BJ19" s="11">
        <f t="shared" si="66"/>
        <v>41.17499999999999</v>
      </c>
      <c r="BK19" s="11">
        <f t="shared" si="66"/>
        <v>45.874999999999986</v>
      </c>
      <c r="BL19" s="11">
        <f t="shared" si="66"/>
        <v>50.59999999999998</v>
      </c>
      <c r="BM19" s="11">
        <f t="shared" si="66"/>
        <v>55.349999999999973</v>
      </c>
      <c r="BN19" s="11">
        <f t="shared" ref="BN19:BN82" si="67">+BN18*BN$16</f>
        <v>60.124999999999964</v>
      </c>
      <c r="BO19" s="11">
        <f t="shared" ref="BO19:BO82" si="68">+BO18*BO$16</f>
        <v>64.924999999999955</v>
      </c>
      <c r="BP19" s="11">
        <f t="shared" ref="BP19:BP82" si="69">+BP18*BP$16</f>
        <v>69.749999999999957</v>
      </c>
      <c r="BQ19" s="11">
        <f t="shared" ref="BQ19:BQ82" si="70">+BQ18*BQ$16</f>
        <v>74.599999999999952</v>
      </c>
      <c r="BR19" s="11"/>
      <c r="DO19" s="2">
        <f t="shared" si="21"/>
        <v>8</v>
      </c>
      <c r="DP19" s="11">
        <f t="shared" si="1"/>
        <v>0</v>
      </c>
      <c r="DQ19" s="2">
        <f t="shared" si="22"/>
        <v>12.25</v>
      </c>
      <c r="DT19" s="5" t="str">
        <f t="shared" si="41"/>
        <v/>
      </c>
      <c r="DU19" s="5" t="str">
        <f t="shared" si="40"/>
        <v/>
      </c>
      <c r="DV19" s="5" t="str">
        <f t="shared" si="40"/>
        <v/>
      </c>
    </row>
    <row r="20" spans="2:126" x14ac:dyDescent="0.25">
      <c r="B20" s="2">
        <v>5</v>
      </c>
      <c r="C20" s="76">
        <f>+G$157</f>
        <v>0</v>
      </c>
      <c r="D20" s="7" t="str">
        <f t="shared" si="2"/>
        <v/>
      </c>
      <c r="E20" s="7" t="str">
        <f t="shared" si="2"/>
        <v/>
      </c>
      <c r="F20" s="7" t="str">
        <f t="shared" si="2"/>
        <v/>
      </c>
      <c r="G20" s="21" t="str">
        <f t="shared" si="23"/>
        <v/>
      </c>
      <c r="H20" s="21" t="str">
        <f t="shared" si="3"/>
        <v/>
      </c>
      <c r="I20" s="21" t="str">
        <f t="shared" si="4"/>
        <v/>
      </c>
      <c r="J20" s="21" t="str">
        <f t="shared" si="24"/>
        <v/>
      </c>
      <c r="K20" s="21" t="str">
        <f t="shared" si="5"/>
        <v/>
      </c>
      <c r="L20" s="22" t="str">
        <f t="shared" si="5"/>
        <v/>
      </c>
      <c r="M20" s="29" t="str">
        <f>+G$167</f>
        <v/>
      </c>
      <c r="N20" s="21" t="str">
        <f t="shared" si="54"/>
        <v/>
      </c>
      <c r="O20" s="21" t="str">
        <f t="shared" si="46"/>
        <v/>
      </c>
      <c r="P20" s="21" t="str">
        <f t="shared" si="47"/>
        <v/>
      </c>
      <c r="Q20" s="21" t="str">
        <f t="shared" si="26"/>
        <v/>
      </c>
      <c r="R20" s="21" t="str">
        <f t="shared" si="7"/>
        <v/>
      </c>
      <c r="S20" s="22" t="str">
        <f t="shared" si="8"/>
        <v/>
      </c>
      <c r="T20" s="29" t="str">
        <f>+G$152</f>
        <v/>
      </c>
      <c r="U20" s="21" t="str">
        <f t="shared" si="55"/>
        <v/>
      </c>
      <c r="V20" s="21" t="str">
        <f t="shared" si="48"/>
        <v/>
      </c>
      <c r="W20" s="21" t="str">
        <f t="shared" si="49"/>
        <v/>
      </c>
      <c r="X20" s="21" t="str">
        <f t="shared" si="28"/>
        <v/>
      </c>
      <c r="Y20" s="21" t="str">
        <f t="shared" si="10"/>
        <v/>
      </c>
      <c r="Z20" s="22" t="str">
        <f t="shared" si="11"/>
        <v/>
      </c>
      <c r="AA20" s="180">
        <f t="shared" si="56"/>
        <v>0</v>
      </c>
      <c r="AB20" s="21" t="str">
        <f t="shared" si="57"/>
        <v/>
      </c>
      <c r="AC20" s="21" t="str">
        <f t="shared" si="50"/>
        <v/>
      </c>
      <c r="AD20" s="21" t="str">
        <f t="shared" si="51"/>
        <v/>
      </c>
      <c r="AE20" s="21" t="str">
        <f t="shared" si="31"/>
        <v/>
      </c>
      <c r="AF20" s="21" t="str">
        <f t="shared" si="13"/>
        <v/>
      </c>
      <c r="AG20" s="22" t="str">
        <f t="shared" si="14"/>
        <v/>
      </c>
      <c r="AH20" s="29">
        <f>+Q$125</f>
        <v>1.1000000000000001</v>
      </c>
      <c r="AI20" s="38" t="str">
        <f t="shared" si="32"/>
        <v/>
      </c>
      <c r="AJ20" s="38" t="str">
        <f t="shared" si="15"/>
        <v/>
      </c>
      <c r="AK20" s="38" t="str">
        <f t="shared" si="16"/>
        <v/>
      </c>
      <c r="AL20" s="21" t="str">
        <f t="shared" si="33"/>
        <v/>
      </c>
      <c r="AM20" s="21" t="str">
        <f t="shared" si="17"/>
        <v/>
      </c>
      <c r="AN20" s="22" t="str">
        <f t="shared" si="17"/>
        <v/>
      </c>
      <c r="AO20" s="33" t="str">
        <f t="shared" si="34"/>
        <v/>
      </c>
      <c r="AP20" s="7" t="str">
        <f t="shared" si="34"/>
        <v/>
      </c>
      <c r="AQ20" s="34" t="str">
        <f t="shared" si="34"/>
        <v/>
      </c>
      <c r="AR20" s="29" t="str">
        <f t="shared" si="35"/>
        <v/>
      </c>
      <c r="AS20" s="21" t="str">
        <f t="shared" si="18"/>
        <v/>
      </c>
      <c r="AT20" s="22" t="str">
        <f t="shared" si="18"/>
        <v/>
      </c>
      <c r="AU20" s="7">
        <f t="shared" si="36"/>
        <v>0</v>
      </c>
      <c r="AW20" s="8">
        <f t="shared" si="37"/>
        <v>0</v>
      </c>
      <c r="BC20" s="7">
        <f t="shared" ref="BC20:BC83" si="71">+BC19+50</f>
        <v>350</v>
      </c>
      <c r="BD20" s="11">
        <f t="shared" ref="BD20:BD68" si="72">+BD19*BD$16</f>
        <v>12.15</v>
      </c>
      <c r="BE20" s="11">
        <f t="shared" si="66"/>
        <v>16.290125</v>
      </c>
      <c r="BF20" s="11">
        <f t="shared" si="66"/>
        <v>20.475624999999994</v>
      </c>
      <c r="BG20" s="11">
        <f t="shared" si="66"/>
        <v>24.70668749999999</v>
      </c>
      <c r="BH20" s="11">
        <f t="shared" si="66"/>
        <v>28.983499999999989</v>
      </c>
      <c r="BI20" s="11">
        <f t="shared" si="66"/>
        <v>33.306249999999984</v>
      </c>
      <c r="BJ20" s="11">
        <f t="shared" si="66"/>
        <v>37.67512499999998</v>
      </c>
      <c r="BK20" s="11">
        <f t="shared" si="66"/>
        <v>42.090312499999968</v>
      </c>
      <c r="BL20" s="11">
        <f t="shared" si="66"/>
        <v>46.551999999999964</v>
      </c>
      <c r="BM20" s="11">
        <f t="shared" si="66"/>
        <v>51.060374999999951</v>
      </c>
      <c r="BN20" s="11">
        <f t="shared" si="67"/>
        <v>55.615624999999937</v>
      </c>
      <c r="BO20" s="11">
        <f t="shared" si="68"/>
        <v>60.21793749999992</v>
      </c>
      <c r="BP20" s="11">
        <f t="shared" si="69"/>
        <v>64.867499999999922</v>
      </c>
      <c r="BQ20" s="11">
        <f t="shared" si="70"/>
        <v>69.56449999999991</v>
      </c>
      <c r="BR20" s="11"/>
      <c r="CQ20" s="2" t="s">
        <v>132</v>
      </c>
      <c r="CS20" s="2" t="str">
        <f>IFERROR(LOOKUP(CS16,$DO$3:$DP$27),"")</f>
        <v/>
      </c>
      <c r="CT20" s="2" t="str">
        <f t="shared" ref="CT20:DL22" si="73">IFERROR(LOOKUP(CT16,$DO$3:$DP$27),"")</f>
        <v/>
      </c>
      <c r="CU20" s="2" t="str">
        <f t="shared" si="73"/>
        <v/>
      </c>
      <c r="CV20" s="2" t="str">
        <f t="shared" si="73"/>
        <v/>
      </c>
      <c r="CW20" s="2" t="str">
        <f t="shared" si="73"/>
        <v/>
      </c>
      <c r="CX20" s="2" t="str">
        <f t="shared" si="73"/>
        <v/>
      </c>
      <c r="CY20" s="2" t="str">
        <f t="shared" si="73"/>
        <v/>
      </c>
      <c r="CZ20" s="2" t="str">
        <f t="shared" si="73"/>
        <v/>
      </c>
      <c r="DA20" s="2" t="str">
        <f t="shared" si="73"/>
        <v/>
      </c>
      <c r="DB20" s="2" t="str">
        <f t="shared" si="73"/>
        <v/>
      </c>
      <c r="DC20" s="2" t="str">
        <f t="shared" si="73"/>
        <v/>
      </c>
      <c r="DD20" s="2" t="str">
        <f t="shared" si="73"/>
        <v/>
      </c>
      <c r="DE20" s="2" t="str">
        <f t="shared" si="73"/>
        <v/>
      </c>
      <c r="DF20" s="2" t="str">
        <f t="shared" si="73"/>
        <v/>
      </c>
      <c r="DG20" s="2" t="str">
        <f t="shared" si="73"/>
        <v/>
      </c>
      <c r="DH20" s="2" t="str">
        <f t="shared" si="73"/>
        <v/>
      </c>
      <c r="DI20" s="2" t="str">
        <f t="shared" si="73"/>
        <v/>
      </c>
      <c r="DJ20" s="2" t="str">
        <f t="shared" si="73"/>
        <v/>
      </c>
      <c r="DK20" s="2" t="str">
        <f t="shared" si="73"/>
        <v/>
      </c>
      <c r="DL20" s="2" t="str">
        <f t="shared" si="73"/>
        <v/>
      </c>
      <c r="DM20" s="2">
        <f>SUM(CS20:DL20)</f>
        <v>0</v>
      </c>
      <c r="DO20" s="2">
        <f t="shared" si="21"/>
        <v>8.5</v>
      </c>
      <c r="DP20" s="11">
        <f t="shared" si="1"/>
        <v>0</v>
      </c>
      <c r="DQ20" s="2">
        <f t="shared" si="22"/>
        <v>13</v>
      </c>
      <c r="DT20" s="5" t="str">
        <f t="shared" si="41"/>
        <v/>
      </c>
      <c r="DU20" s="5" t="str">
        <f t="shared" si="40"/>
        <v/>
      </c>
      <c r="DV20" s="5" t="str">
        <f t="shared" si="40"/>
        <v/>
      </c>
    </row>
    <row r="21" spans="2:126" x14ac:dyDescent="0.25">
      <c r="B21" s="2">
        <v>6</v>
      </c>
      <c r="C21" s="76">
        <f>+H$157</f>
        <v>0</v>
      </c>
      <c r="D21" s="7" t="str">
        <f t="shared" si="2"/>
        <v/>
      </c>
      <c r="E21" s="7" t="str">
        <f t="shared" si="2"/>
        <v/>
      </c>
      <c r="F21" s="7" t="str">
        <f t="shared" si="2"/>
        <v/>
      </c>
      <c r="G21" s="21" t="str">
        <f t="shared" si="23"/>
        <v/>
      </c>
      <c r="H21" s="21" t="str">
        <f t="shared" si="3"/>
        <v/>
      </c>
      <c r="I21" s="21" t="str">
        <f t="shared" si="4"/>
        <v/>
      </c>
      <c r="J21" s="21" t="str">
        <f t="shared" si="24"/>
        <v/>
      </c>
      <c r="K21" s="21" t="str">
        <f t="shared" si="5"/>
        <v/>
      </c>
      <c r="L21" s="22" t="str">
        <f t="shared" si="5"/>
        <v/>
      </c>
      <c r="M21" s="29" t="str">
        <f>+H$167</f>
        <v/>
      </c>
      <c r="N21" s="21" t="str">
        <f t="shared" si="54"/>
        <v/>
      </c>
      <c r="O21" s="21" t="str">
        <f t="shared" si="46"/>
        <v/>
      </c>
      <c r="P21" s="21" t="str">
        <f t="shared" si="47"/>
        <v/>
      </c>
      <c r="Q21" s="21" t="str">
        <f t="shared" si="26"/>
        <v/>
      </c>
      <c r="R21" s="21" t="str">
        <f t="shared" si="7"/>
        <v/>
      </c>
      <c r="S21" s="22" t="str">
        <f t="shared" si="8"/>
        <v/>
      </c>
      <c r="T21" s="29" t="str">
        <f>+H$152</f>
        <v/>
      </c>
      <c r="U21" s="21" t="str">
        <f t="shared" si="55"/>
        <v/>
      </c>
      <c r="V21" s="21" t="str">
        <f t="shared" si="48"/>
        <v/>
      </c>
      <c r="W21" s="21" t="str">
        <f t="shared" si="49"/>
        <v/>
      </c>
      <c r="X21" s="21" t="str">
        <f t="shared" si="28"/>
        <v/>
      </c>
      <c r="Y21" s="21" t="str">
        <f t="shared" si="10"/>
        <v/>
      </c>
      <c r="Z21" s="22" t="str">
        <f t="shared" si="11"/>
        <v/>
      </c>
      <c r="AA21" s="180">
        <f t="shared" si="56"/>
        <v>0</v>
      </c>
      <c r="AB21" s="21" t="str">
        <f t="shared" si="57"/>
        <v/>
      </c>
      <c r="AC21" s="21" t="str">
        <f t="shared" si="50"/>
        <v/>
      </c>
      <c r="AD21" s="21" t="str">
        <f t="shared" si="51"/>
        <v/>
      </c>
      <c r="AE21" s="21" t="str">
        <f t="shared" si="31"/>
        <v/>
      </c>
      <c r="AF21" s="21" t="str">
        <f t="shared" si="13"/>
        <v/>
      </c>
      <c r="AG21" s="22" t="str">
        <f t="shared" si="14"/>
        <v/>
      </c>
      <c r="AH21" s="29">
        <f>+R$125</f>
        <v>1.1000000000000001</v>
      </c>
      <c r="AI21" s="38" t="str">
        <f t="shared" si="32"/>
        <v/>
      </c>
      <c r="AJ21" s="38" t="str">
        <f t="shared" si="15"/>
        <v/>
      </c>
      <c r="AK21" s="38" t="str">
        <f t="shared" si="16"/>
        <v/>
      </c>
      <c r="AL21" s="21" t="str">
        <f t="shared" si="33"/>
        <v/>
      </c>
      <c r="AM21" s="21" t="str">
        <f t="shared" si="17"/>
        <v/>
      </c>
      <c r="AN21" s="22" t="str">
        <f t="shared" si="17"/>
        <v/>
      </c>
      <c r="AO21" s="33" t="str">
        <f t="shared" si="34"/>
        <v/>
      </c>
      <c r="AP21" s="7" t="str">
        <f t="shared" si="34"/>
        <v/>
      </c>
      <c r="AQ21" s="34" t="str">
        <f t="shared" si="34"/>
        <v/>
      </c>
      <c r="AR21" s="29" t="str">
        <f t="shared" si="35"/>
        <v/>
      </c>
      <c r="AS21" s="21" t="str">
        <f t="shared" si="18"/>
        <v/>
      </c>
      <c r="AT21" s="22" t="str">
        <f t="shared" si="18"/>
        <v/>
      </c>
      <c r="AU21" s="7">
        <f t="shared" si="36"/>
        <v>0</v>
      </c>
      <c r="AW21" s="8">
        <f t="shared" si="37"/>
        <v>0</v>
      </c>
      <c r="BC21" s="7">
        <f t="shared" si="71"/>
        <v>400</v>
      </c>
      <c r="BD21" s="11">
        <f t="shared" si="72"/>
        <v>10.935</v>
      </c>
      <c r="BE21" s="11">
        <f t="shared" si="66"/>
        <v>14.701837812499999</v>
      </c>
      <c r="BF21" s="11">
        <f t="shared" si="66"/>
        <v>18.530440624999994</v>
      </c>
      <c r="BG21" s="11">
        <f t="shared" si="66"/>
        <v>22.421318906249986</v>
      </c>
      <c r="BH21" s="11">
        <f t="shared" si="66"/>
        <v>26.374984999999985</v>
      </c>
      <c r="BI21" s="11">
        <f t="shared" si="66"/>
        <v>30.391953124999979</v>
      </c>
      <c r="BJ21" s="11">
        <f t="shared" si="66"/>
        <v>34.472739374999968</v>
      </c>
      <c r="BK21" s="11">
        <f t="shared" si="66"/>
        <v>38.617861718749957</v>
      </c>
      <c r="BL21" s="11">
        <f t="shared" si="66"/>
        <v>42.827839999999945</v>
      </c>
      <c r="BM21" s="11">
        <f t="shared" si="66"/>
        <v>47.103195937499933</v>
      </c>
      <c r="BN21" s="11">
        <f t="shared" si="67"/>
        <v>51.444453124999917</v>
      </c>
      <c r="BO21" s="11">
        <f t="shared" si="68"/>
        <v>55.852137031249889</v>
      </c>
      <c r="BP21" s="11">
        <f t="shared" si="69"/>
        <v>60.326774999999884</v>
      </c>
      <c r="BQ21" s="11">
        <f t="shared" si="70"/>
        <v>64.868896249999864</v>
      </c>
      <c r="BR21" s="11"/>
      <c r="CQ21" s="2" t="s">
        <v>158</v>
      </c>
      <c r="CS21" s="2" t="str">
        <f t="shared" ref="CS21:DH22" si="74">IFERROR(LOOKUP(CS17,$DO$3:$DP$27),"")</f>
        <v/>
      </c>
      <c r="CT21" s="2" t="str">
        <f t="shared" si="74"/>
        <v/>
      </c>
      <c r="CU21" s="2" t="str">
        <f t="shared" si="74"/>
        <v/>
      </c>
      <c r="CV21" s="2" t="str">
        <f t="shared" si="74"/>
        <v/>
      </c>
      <c r="CW21" s="2" t="str">
        <f t="shared" si="74"/>
        <v/>
      </c>
      <c r="CX21" s="2" t="str">
        <f t="shared" si="74"/>
        <v/>
      </c>
      <c r="CY21" s="2" t="str">
        <f t="shared" si="74"/>
        <v/>
      </c>
      <c r="CZ21" s="2" t="str">
        <f t="shared" si="74"/>
        <v/>
      </c>
      <c r="DA21" s="2" t="str">
        <f t="shared" si="74"/>
        <v/>
      </c>
      <c r="DB21" s="2" t="str">
        <f t="shared" si="74"/>
        <v/>
      </c>
      <c r="DC21" s="2" t="str">
        <f t="shared" si="74"/>
        <v/>
      </c>
      <c r="DD21" s="2" t="str">
        <f t="shared" si="74"/>
        <v/>
      </c>
      <c r="DE21" s="2" t="str">
        <f t="shared" si="74"/>
        <v/>
      </c>
      <c r="DF21" s="2" t="str">
        <f t="shared" si="74"/>
        <v/>
      </c>
      <c r="DG21" s="2" t="str">
        <f t="shared" si="74"/>
        <v/>
      </c>
      <c r="DH21" s="2" t="str">
        <f t="shared" si="74"/>
        <v/>
      </c>
      <c r="DI21" s="2" t="str">
        <f t="shared" si="73"/>
        <v/>
      </c>
      <c r="DJ21" s="2" t="str">
        <f t="shared" si="73"/>
        <v/>
      </c>
      <c r="DK21" s="2" t="str">
        <f t="shared" si="73"/>
        <v/>
      </c>
      <c r="DL21" s="2" t="str">
        <f t="shared" si="73"/>
        <v/>
      </c>
      <c r="DM21" s="2">
        <f t="shared" ref="DM21:DM22" si="75">SUM(CS21:DL21)</f>
        <v>0</v>
      </c>
      <c r="DO21" s="2">
        <f t="shared" si="21"/>
        <v>9</v>
      </c>
      <c r="DP21" s="11">
        <f t="shared" si="1"/>
        <v>0</v>
      </c>
      <c r="DQ21" s="2">
        <f t="shared" si="22"/>
        <v>13.75</v>
      </c>
      <c r="DT21" s="5" t="str">
        <f t="shared" si="41"/>
        <v/>
      </c>
      <c r="DU21" s="5" t="str">
        <f t="shared" si="40"/>
        <v/>
      </c>
      <c r="DV21" s="5" t="str">
        <f t="shared" si="40"/>
        <v/>
      </c>
    </row>
    <row r="22" spans="2:126" x14ac:dyDescent="0.25">
      <c r="B22" s="2">
        <v>7</v>
      </c>
      <c r="C22" s="76">
        <f>+I$157</f>
        <v>0</v>
      </c>
      <c r="D22" s="7" t="str">
        <f t="shared" si="2"/>
        <v/>
      </c>
      <c r="E22" s="7" t="str">
        <f t="shared" si="2"/>
        <v/>
      </c>
      <c r="F22" s="7" t="str">
        <f t="shared" si="2"/>
        <v/>
      </c>
      <c r="G22" s="21" t="str">
        <f t="shared" si="23"/>
        <v/>
      </c>
      <c r="H22" s="21" t="str">
        <f t="shared" si="3"/>
        <v/>
      </c>
      <c r="I22" s="21" t="str">
        <f t="shared" si="4"/>
        <v/>
      </c>
      <c r="J22" s="21" t="str">
        <f t="shared" si="24"/>
        <v/>
      </c>
      <c r="K22" s="21" t="str">
        <f t="shared" ref="K22:K25" si="76">IFERROR(H22/H$27,"")</f>
        <v/>
      </c>
      <c r="L22" s="22" t="str">
        <f t="shared" ref="L22:L25" si="77">IFERROR(I22/I$27,"")</f>
        <v/>
      </c>
      <c r="M22" s="29" t="str">
        <f>+I$167</f>
        <v/>
      </c>
      <c r="N22" s="21" t="str">
        <f t="shared" si="54"/>
        <v/>
      </c>
      <c r="O22" s="21" t="str">
        <f t="shared" si="46"/>
        <v/>
      </c>
      <c r="P22" s="21" t="str">
        <f t="shared" si="47"/>
        <v/>
      </c>
      <c r="Q22" s="21" t="str">
        <f t="shared" si="26"/>
        <v/>
      </c>
      <c r="R22" s="21" t="str">
        <f t="shared" si="7"/>
        <v/>
      </c>
      <c r="S22" s="22" t="str">
        <f t="shared" si="8"/>
        <v/>
      </c>
      <c r="T22" s="29" t="str">
        <f>+I$152</f>
        <v/>
      </c>
      <c r="U22" s="21" t="str">
        <f t="shared" si="55"/>
        <v/>
      </c>
      <c r="V22" s="21" t="str">
        <f t="shared" si="48"/>
        <v/>
      </c>
      <c r="W22" s="21" t="str">
        <f t="shared" si="49"/>
        <v/>
      </c>
      <c r="X22" s="21" t="str">
        <f t="shared" si="28"/>
        <v/>
      </c>
      <c r="Y22" s="21" t="str">
        <f t="shared" si="10"/>
        <v/>
      </c>
      <c r="Z22" s="22" t="str">
        <f t="shared" si="11"/>
        <v/>
      </c>
      <c r="AA22" s="180">
        <f t="shared" si="56"/>
        <v>0</v>
      </c>
      <c r="AB22" s="21" t="str">
        <f t="shared" si="57"/>
        <v/>
      </c>
      <c r="AC22" s="21" t="str">
        <f t="shared" si="50"/>
        <v/>
      </c>
      <c r="AD22" s="21" t="str">
        <f t="shared" si="51"/>
        <v/>
      </c>
      <c r="AE22" s="21" t="str">
        <f t="shared" si="31"/>
        <v/>
      </c>
      <c r="AF22" s="21" t="str">
        <f t="shared" si="13"/>
        <v/>
      </c>
      <c r="AG22" s="22" t="str">
        <f t="shared" si="14"/>
        <v/>
      </c>
      <c r="AH22" s="29">
        <f>+S$125</f>
        <v>1.1000000000000001</v>
      </c>
      <c r="AI22" s="38" t="str">
        <f t="shared" si="32"/>
        <v/>
      </c>
      <c r="AJ22" s="38" t="str">
        <f t="shared" si="15"/>
        <v/>
      </c>
      <c r="AK22" s="38" t="str">
        <f t="shared" si="16"/>
        <v/>
      </c>
      <c r="AL22" s="21" t="str">
        <f t="shared" si="33"/>
        <v/>
      </c>
      <c r="AM22" s="21" t="str">
        <f t="shared" ref="AM22:AM25" si="78">IFERROR(((AJ22/AJ$27)*$AX$2)+(CU53*$AX$3)+$M22*$AX$4,"")</f>
        <v/>
      </c>
      <c r="AN22" s="22" t="str">
        <f t="shared" ref="AN22:AN25" si="79">IFERROR(((AK22/AK$27)*$AX$2)+(CV53*$AX$3)+$M22*$AX$4,"")</f>
        <v/>
      </c>
      <c r="AO22" s="33" t="str">
        <f t="shared" si="34"/>
        <v/>
      </c>
      <c r="AP22" s="7" t="str">
        <f t="shared" si="34"/>
        <v/>
      </c>
      <c r="AQ22" s="34" t="str">
        <f t="shared" si="34"/>
        <v/>
      </c>
      <c r="AR22" s="29" t="str">
        <f t="shared" si="35"/>
        <v/>
      </c>
      <c r="AS22" s="21" t="str">
        <f t="shared" ref="AS22:AS25" si="80">IFERROR(AP22/AP$27,"")</f>
        <v/>
      </c>
      <c r="AT22" s="22" t="str">
        <f t="shared" ref="AT22:AT25" si="81">IFERROR(AQ22/AQ$27,"")</f>
        <v/>
      </c>
      <c r="AU22" s="7">
        <f t="shared" si="36"/>
        <v>0</v>
      </c>
      <c r="AW22" s="8">
        <f t="shared" si="37"/>
        <v>0</v>
      </c>
      <c r="BC22" s="7">
        <f t="shared" si="71"/>
        <v>450</v>
      </c>
      <c r="BD22" s="11">
        <f t="shared" si="72"/>
        <v>9.8414999999999999</v>
      </c>
      <c r="BE22" s="11">
        <f t="shared" si="66"/>
        <v>13.268408625781248</v>
      </c>
      <c r="BF22" s="11">
        <f t="shared" si="66"/>
        <v>16.770048765624992</v>
      </c>
      <c r="BG22" s="11">
        <f t="shared" si="66"/>
        <v>20.347346907421858</v>
      </c>
      <c r="BH22" s="11">
        <f t="shared" si="66"/>
        <v>24.001236349999981</v>
      </c>
      <c r="BI22" s="11">
        <f t="shared" si="66"/>
        <v>27.732657226562473</v>
      </c>
      <c r="BJ22" s="11">
        <f t="shared" si="66"/>
        <v>31.542556528124962</v>
      </c>
      <c r="BK22" s="11">
        <f t="shared" si="66"/>
        <v>35.431888126953069</v>
      </c>
      <c r="BL22" s="11">
        <f t="shared" si="66"/>
        <v>39.401612799999931</v>
      </c>
      <c r="BM22" s="11">
        <f t="shared" si="66"/>
        <v>43.452698252343666</v>
      </c>
      <c r="BN22" s="11">
        <f t="shared" si="67"/>
        <v>47.586119140624895</v>
      </c>
      <c r="BO22" s="11">
        <f t="shared" si="68"/>
        <v>51.802857096484239</v>
      </c>
      <c r="BP22" s="11">
        <f t="shared" si="69"/>
        <v>56.103900749999852</v>
      </c>
      <c r="BQ22" s="11">
        <f t="shared" si="70"/>
        <v>60.490245753124832</v>
      </c>
      <c r="BR22" s="11"/>
      <c r="CQ22" s="2" t="s">
        <v>159</v>
      </c>
      <c r="CS22" s="2" t="str">
        <f t="shared" si="74"/>
        <v/>
      </c>
      <c r="CT22" s="2" t="str">
        <f t="shared" si="73"/>
        <v/>
      </c>
      <c r="CU22" s="2" t="str">
        <f t="shared" si="73"/>
        <v/>
      </c>
      <c r="CV22" s="2" t="str">
        <f t="shared" si="73"/>
        <v/>
      </c>
      <c r="CW22" s="2" t="str">
        <f t="shared" si="73"/>
        <v/>
      </c>
      <c r="CX22" s="2" t="str">
        <f t="shared" si="73"/>
        <v/>
      </c>
      <c r="CY22" s="2" t="str">
        <f t="shared" si="73"/>
        <v/>
      </c>
      <c r="CZ22" s="2" t="str">
        <f t="shared" si="73"/>
        <v/>
      </c>
      <c r="DA22" s="2" t="str">
        <f t="shared" si="73"/>
        <v/>
      </c>
      <c r="DB22" s="2" t="str">
        <f t="shared" si="73"/>
        <v/>
      </c>
      <c r="DC22" s="2" t="str">
        <f t="shared" si="73"/>
        <v/>
      </c>
      <c r="DD22" s="2" t="str">
        <f t="shared" si="73"/>
        <v/>
      </c>
      <c r="DE22" s="2" t="str">
        <f t="shared" si="73"/>
        <v/>
      </c>
      <c r="DF22" s="2" t="str">
        <f t="shared" si="73"/>
        <v/>
      </c>
      <c r="DG22" s="2" t="str">
        <f t="shared" si="73"/>
        <v/>
      </c>
      <c r="DH22" s="2" t="str">
        <f t="shared" si="73"/>
        <v/>
      </c>
      <c r="DI22" s="2" t="str">
        <f t="shared" si="73"/>
        <v/>
      </c>
      <c r="DJ22" s="2" t="str">
        <f t="shared" si="73"/>
        <v/>
      </c>
      <c r="DK22" s="2" t="str">
        <f t="shared" si="73"/>
        <v/>
      </c>
      <c r="DL22" s="2" t="str">
        <f t="shared" si="73"/>
        <v/>
      </c>
      <c r="DM22" s="2">
        <f t="shared" si="75"/>
        <v>0</v>
      </c>
      <c r="DO22" s="2">
        <f t="shared" si="21"/>
        <v>9.5</v>
      </c>
      <c r="DP22" s="11">
        <f t="shared" si="1"/>
        <v>0</v>
      </c>
      <c r="DQ22" s="2">
        <f t="shared" si="22"/>
        <v>14.5</v>
      </c>
      <c r="DT22" s="5" t="str">
        <f t="shared" si="41"/>
        <v/>
      </c>
      <c r="DU22" s="5" t="str">
        <f t="shared" si="40"/>
        <v/>
      </c>
      <c r="DV22" s="5" t="str">
        <f t="shared" si="40"/>
        <v/>
      </c>
    </row>
    <row r="23" spans="2:126" x14ac:dyDescent="0.25">
      <c r="B23" s="2">
        <v>8</v>
      </c>
      <c r="C23" s="76">
        <f>+J$157</f>
        <v>0</v>
      </c>
      <c r="D23" s="7" t="str">
        <f t="shared" si="2"/>
        <v/>
      </c>
      <c r="E23" s="7" t="str">
        <f t="shared" si="2"/>
        <v/>
      </c>
      <c r="F23" s="7" t="str">
        <f t="shared" si="2"/>
        <v/>
      </c>
      <c r="G23" s="21" t="str">
        <f t="shared" si="23"/>
        <v/>
      </c>
      <c r="H23" s="21" t="str">
        <f t="shared" si="3"/>
        <v/>
      </c>
      <c r="I23" s="21" t="str">
        <f t="shared" si="4"/>
        <v/>
      </c>
      <c r="J23" s="21" t="str">
        <f t="shared" si="24"/>
        <v/>
      </c>
      <c r="K23" s="21" t="str">
        <f t="shared" si="76"/>
        <v/>
      </c>
      <c r="L23" s="22" t="str">
        <f t="shared" si="77"/>
        <v/>
      </c>
      <c r="M23" s="29" t="str">
        <f>+J$167</f>
        <v/>
      </c>
      <c r="N23" s="21" t="str">
        <f t="shared" si="54"/>
        <v/>
      </c>
      <c r="O23" s="21" t="str">
        <f t="shared" si="46"/>
        <v/>
      </c>
      <c r="P23" s="21" t="str">
        <f t="shared" si="47"/>
        <v/>
      </c>
      <c r="Q23" s="21" t="str">
        <f t="shared" si="26"/>
        <v/>
      </c>
      <c r="R23" s="21" t="str">
        <f t="shared" si="7"/>
        <v/>
      </c>
      <c r="S23" s="22" t="str">
        <f t="shared" si="8"/>
        <v/>
      </c>
      <c r="T23" s="29" t="str">
        <f>+J$152</f>
        <v/>
      </c>
      <c r="U23" s="21" t="str">
        <f t="shared" si="55"/>
        <v/>
      </c>
      <c r="V23" s="21" t="str">
        <f t="shared" si="48"/>
        <v/>
      </c>
      <c r="W23" s="21" t="str">
        <f t="shared" si="49"/>
        <v/>
      </c>
      <c r="X23" s="21" t="str">
        <f t="shared" si="28"/>
        <v/>
      </c>
      <c r="Y23" s="21" t="str">
        <f t="shared" si="10"/>
        <v/>
      </c>
      <c r="Z23" s="22" t="str">
        <f t="shared" si="11"/>
        <v/>
      </c>
      <c r="AA23" s="180">
        <f t="shared" si="56"/>
        <v>0</v>
      </c>
      <c r="AB23" s="21" t="str">
        <f t="shared" si="57"/>
        <v/>
      </c>
      <c r="AC23" s="21" t="str">
        <f t="shared" si="50"/>
        <v/>
      </c>
      <c r="AD23" s="21" t="str">
        <f t="shared" si="51"/>
        <v/>
      </c>
      <c r="AE23" s="21" t="str">
        <f t="shared" si="31"/>
        <v/>
      </c>
      <c r="AF23" s="21" t="str">
        <f t="shared" si="13"/>
        <v/>
      </c>
      <c r="AG23" s="22" t="str">
        <f t="shared" si="14"/>
        <v/>
      </c>
      <c r="AH23" s="29">
        <f>+T$125</f>
        <v>1.1000000000000001</v>
      </c>
      <c r="AI23" s="38" t="str">
        <f t="shared" si="32"/>
        <v/>
      </c>
      <c r="AJ23" s="38" t="str">
        <f t="shared" si="15"/>
        <v/>
      </c>
      <c r="AK23" s="38" t="str">
        <f t="shared" si="16"/>
        <v/>
      </c>
      <c r="AL23" s="21" t="str">
        <f t="shared" si="33"/>
        <v/>
      </c>
      <c r="AM23" s="21" t="str">
        <f t="shared" si="78"/>
        <v/>
      </c>
      <c r="AN23" s="22" t="str">
        <f t="shared" si="79"/>
        <v/>
      </c>
      <c r="AO23" s="33" t="str">
        <f t="shared" si="34"/>
        <v/>
      </c>
      <c r="AP23" s="7" t="str">
        <f t="shared" si="34"/>
        <v/>
      </c>
      <c r="AQ23" s="34" t="str">
        <f t="shared" si="34"/>
        <v/>
      </c>
      <c r="AR23" s="29" t="str">
        <f t="shared" si="35"/>
        <v/>
      </c>
      <c r="AS23" s="21" t="str">
        <f t="shared" si="80"/>
        <v/>
      </c>
      <c r="AT23" s="22" t="str">
        <f t="shared" si="81"/>
        <v/>
      </c>
      <c r="AU23" s="7">
        <f t="shared" si="36"/>
        <v>0</v>
      </c>
      <c r="AW23" s="8">
        <f t="shared" si="37"/>
        <v>0</v>
      </c>
      <c r="BC23" s="7">
        <f t="shared" si="71"/>
        <v>500</v>
      </c>
      <c r="BD23" s="11">
        <f t="shared" si="72"/>
        <v>8.8573500000000003</v>
      </c>
      <c r="BE23" s="11">
        <f t="shared" si="66"/>
        <v>11.974738784767576</v>
      </c>
      <c r="BF23" s="11">
        <f t="shared" si="66"/>
        <v>15.176894132890617</v>
      </c>
      <c r="BG23" s="11">
        <f t="shared" si="66"/>
        <v>18.465217318485333</v>
      </c>
      <c r="BH23" s="11">
        <f t="shared" si="66"/>
        <v>21.841125078499978</v>
      </c>
      <c r="BI23" s="11">
        <f t="shared" si="66"/>
        <v>25.306049719238249</v>
      </c>
      <c r="BJ23" s="11">
        <f t="shared" si="66"/>
        <v>28.861439223234331</v>
      </c>
      <c r="BK23" s="11">
        <f t="shared" si="66"/>
        <v>32.508757356479428</v>
      </c>
      <c r="BL23" s="11">
        <f t="shared" si="66"/>
        <v>36.24948377599992</v>
      </c>
      <c r="BM23" s="11">
        <f t="shared" si="66"/>
        <v>40.085114137787009</v>
      </c>
      <c r="BN23" s="11">
        <f t="shared" si="67"/>
        <v>44.017160205078007</v>
      </c>
      <c r="BO23" s="11">
        <f t="shared" si="68"/>
        <v>48.047149956989102</v>
      </c>
      <c r="BP23" s="11">
        <f t="shared" si="69"/>
        <v>52.176627697499825</v>
      </c>
      <c r="BQ23" s="11">
        <f t="shared" si="70"/>
        <v>56.407154164788864</v>
      </c>
      <c r="BR23" s="11"/>
      <c r="DO23" s="2">
        <f>+DO22+0.5</f>
        <v>10</v>
      </c>
      <c r="DP23" s="11">
        <f t="shared" si="1"/>
        <v>0</v>
      </c>
      <c r="DQ23" s="2">
        <f t="shared" si="22"/>
        <v>15.25</v>
      </c>
      <c r="DT23" s="5" t="str">
        <f t="shared" si="41"/>
        <v/>
      </c>
      <c r="DU23" s="5" t="str">
        <f t="shared" ref="DU23:DU26" si="82">IFERROR(AM22/AM$27,"")</f>
        <v/>
      </c>
      <c r="DV23" s="5" t="str">
        <f t="shared" ref="DV23:DV26" si="83">IFERROR(AN22/AN$27,"")</f>
        <v/>
      </c>
    </row>
    <row r="24" spans="2:126" x14ac:dyDescent="0.25">
      <c r="B24" s="2">
        <v>9</v>
      </c>
      <c r="C24" s="76">
        <f>+K$157</f>
        <v>0</v>
      </c>
      <c r="D24" s="7" t="str">
        <f t="shared" si="2"/>
        <v/>
      </c>
      <c r="E24" s="7" t="str">
        <f t="shared" si="2"/>
        <v/>
      </c>
      <c r="F24" s="7" t="str">
        <f t="shared" si="2"/>
        <v/>
      </c>
      <c r="G24" s="21" t="str">
        <f t="shared" si="23"/>
        <v/>
      </c>
      <c r="H24" s="21" t="str">
        <f t="shared" si="3"/>
        <v/>
      </c>
      <c r="I24" s="21" t="str">
        <f t="shared" si="4"/>
        <v/>
      </c>
      <c r="J24" s="21" t="str">
        <f t="shared" si="24"/>
        <v/>
      </c>
      <c r="K24" s="21" t="str">
        <f t="shared" si="76"/>
        <v/>
      </c>
      <c r="L24" s="22" t="str">
        <f t="shared" si="77"/>
        <v/>
      </c>
      <c r="M24" s="29" t="str">
        <f>+K$167</f>
        <v/>
      </c>
      <c r="N24" s="21" t="str">
        <f t="shared" si="54"/>
        <v/>
      </c>
      <c r="O24" s="21" t="str">
        <f t="shared" si="46"/>
        <v/>
      </c>
      <c r="P24" s="21" t="str">
        <f t="shared" si="47"/>
        <v/>
      </c>
      <c r="Q24" s="21" t="str">
        <f t="shared" si="26"/>
        <v/>
      </c>
      <c r="R24" s="21" t="str">
        <f t="shared" si="7"/>
        <v/>
      </c>
      <c r="S24" s="22" t="str">
        <f t="shared" si="8"/>
        <v/>
      </c>
      <c r="T24" s="29" t="str">
        <f>+K$152</f>
        <v/>
      </c>
      <c r="U24" s="21" t="str">
        <f t="shared" si="55"/>
        <v/>
      </c>
      <c r="V24" s="21" t="str">
        <f t="shared" si="48"/>
        <v/>
      </c>
      <c r="W24" s="21" t="str">
        <f t="shared" si="49"/>
        <v/>
      </c>
      <c r="X24" s="21" t="str">
        <f t="shared" si="28"/>
        <v/>
      </c>
      <c r="Y24" s="21" t="str">
        <f t="shared" si="10"/>
        <v/>
      </c>
      <c r="Z24" s="22" t="str">
        <f t="shared" si="11"/>
        <v/>
      </c>
      <c r="AA24" s="180">
        <f t="shared" si="56"/>
        <v>0</v>
      </c>
      <c r="AB24" s="21" t="str">
        <f t="shared" si="57"/>
        <v/>
      </c>
      <c r="AC24" s="21" t="str">
        <f t="shared" si="50"/>
        <v/>
      </c>
      <c r="AD24" s="21" t="str">
        <f t="shared" si="51"/>
        <v/>
      </c>
      <c r="AE24" s="21" t="str">
        <f t="shared" si="31"/>
        <v/>
      </c>
      <c r="AF24" s="21" t="str">
        <f t="shared" si="13"/>
        <v/>
      </c>
      <c r="AG24" s="22" t="str">
        <f t="shared" si="14"/>
        <v/>
      </c>
      <c r="AH24" s="29">
        <f>+U$125</f>
        <v>1.1000000000000001</v>
      </c>
      <c r="AI24" s="38" t="str">
        <f t="shared" si="32"/>
        <v/>
      </c>
      <c r="AJ24" s="38" t="str">
        <f t="shared" si="15"/>
        <v/>
      </c>
      <c r="AK24" s="38" t="str">
        <f t="shared" si="16"/>
        <v/>
      </c>
      <c r="AL24" s="21" t="str">
        <f t="shared" si="33"/>
        <v/>
      </c>
      <c r="AM24" s="21" t="str">
        <f t="shared" si="78"/>
        <v/>
      </c>
      <c r="AN24" s="22" t="str">
        <f t="shared" si="79"/>
        <v/>
      </c>
      <c r="AO24" s="33" t="str">
        <f t="shared" si="34"/>
        <v/>
      </c>
      <c r="AP24" s="7" t="str">
        <f t="shared" si="34"/>
        <v/>
      </c>
      <c r="AQ24" s="34" t="str">
        <f t="shared" si="34"/>
        <v/>
      </c>
      <c r="AR24" s="29" t="str">
        <f t="shared" si="35"/>
        <v/>
      </c>
      <c r="AS24" s="21" t="str">
        <f t="shared" si="80"/>
        <v/>
      </c>
      <c r="AT24" s="22" t="str">
        <f t="shared" si="81"/>
        <v/>
      </c>
      <c r="AU24" s="7">
        <f t="shared" si="36"/>
        <v>0</v>
      </c>
      <c r="AW24" s="8">
        <f t="shared" si="37"/>
        <v>0</v>
      </c>
      <c r="BC24" s="7">
        <f t="shared" si="71"/>
        <v>550</v>
      </c>
      <c r="BD24" s="11">
        <f t="shared" si="72"/>
        <v>7.9716150000000008</v>
      </c>
      <c r="BE24" s="11">
        <f t="shared" si="66"/>
        <v>10.807201753252738</v>
      </c>
      <c r="BF24" s="11">
        <f t="shared" si="66"/>
        <v>13.735089190266006</v>
      </c>
      <c r="BG24" s="11">
        <f t="shared" si="66"/>
        <v>16.757184716525437</v>
      </c>
      <c r="BH24" s="11">
        <f t="shared" si="66"/>
        <v>19.875423821434975</v>
      </c>
      <c r="BI24" s="11">
        <f t="shared" si="66"/>
        <v>23.091770368804895</v>
      </c>
      <c r="BJ24" s="11">
        <f t="shared" si="66"/>
        <v>26.408216889259403</v>
      </c>
      <c r="BK24" s="11">
        <f t="shared" si="66"/>
        <v>29.826784874569864</v>
      </c>
      <c r="BL24" s="11">
        <f t="shared" si="66"/>
        <v>33.349525073919914</v>
      </c>
      <c r="BM24" s="11">
        <f t="shared" si="66"/>
        <v>36.978517792108498</v>
      </c>
      <c r="BN24" s="11">
        <f t="shared" si="67"/>
        <v>40.715873189697135</v>
      </c>
      <c r="BO24" s="11">
        <f t="shared" si="68"/>
        <v>44.563731585107362</v>
      </c>
      <c r="BP24" s="11">
        <f t="shared" si="69"/>
        <v>48.524263758674806</v>
      </c>
      <c r="BQ24" s="11">
        <f t="shared" si="70"/>
        <v>52.59967125866558</v>
      </c>
      <c r="BR24" s="11"/>
      <c r="CQ24" s="2" t="s">
        <v>132</v>
      </c>
      <c r="CS24" s="5" t="str">
        <f>IFERROR(CS20/$DM20,"")</f>
        <v/>
      </c>
      <c r="CT24" s="5" t="str">
        <f t="shared" ref="CT24:DK26" si="84">IFERROR(CT20/$DM20,"")</f>
        <v/>
      </c>
      <c r="CU24" s="5" t="str">
        <f t="shared" si="84"/>
        <v/>
      </c>
      <c r="CV24" s="5" t="str">
        <f t="shared" si="84"/>
        <v/>
      </c>
      <c r="CW24" s="5" t="str">
        <f t="shared" si="84"/>
        <v/>
      </c>
      <c r="CX24" s="5" t="str">
        <f t="shared" si="84"/>
        <v/>
      </c>
      <c r="CY24" s="5" t="str">
        <f t="shared" si="84"/>
        <v/>
      </c>
      <c r="CZ24" s="5" t="str">
        <f t="shared" si="84"/>
        <v/>
      </c>
      <c r="DA24" s="5" t="str">
        <f t="shared" si="84"/>
        <v/>
      </c>
      <c r="DB24" s="5" t="str">
        <f t="shared" si="84"/>
        <v/>
      </c>
      <c r="DC24" s="5" t="str">
        <f t="shared" si="84"/>
        <v/>
      </c>
      <c r="DD24" s="5" t="str">
        <f t="shared" si="84"/>
        <v/>
      </c>
      <c r="DE24" s="5" t="str">
        <f t="shared" si="84"/>
        <v/>
      </c>
      <c r="DF24" s="5" t="str">
        <f t="shared" si="84"/>
        <v/>
      </c>
      <c r="DG24" s="5" t="str">
        <f t="shared" si="84"/>
        <v/>
      </c>
      <c r="DH24" s="5" t="str">
        <f t="shared" si="84"/>
        <v/>
      </c>
      <c r="DI24" s="5" t="str">
        <f t="shared" si="84"/>
        <v/>
      </c>
      <c r="DJ24" s="5" t="str">
        <f t="shared" si="84"/>
        <v/>
      </c>
      <c r="DK24" s="5" t="str">
        <f t="shared" si="84"/>
        <v/>
      </c>
      <c r="DL24" s="5" t="str">
        <f t="shared" ref="DL24" si="85">IFERROR(DL20/$DM20,"")</f>
        <v/>
      </c>
      <c r="DO24" s="2">
        <f t="shared" si="21"/>
        <v>10.5</v>
      </c>
      <c r="DP24" s="11">
        <f t="shared" si="1"/>
        <v>0</v>
      </c>
      <c r="DQ24" s="2">
        <f t="shared" si="22"/>
        <v>16</v>
      </c>
      <c r="DT24" s="5" t="str">
        <f t="shared" si="41"/>
        <v/>
      </c>
      <c r="DU24" s="5" t="str">
        <f t="shared" si="82"/>
        <v/>
      </c>
      <c r="DV24" s="5" t="str">
        <f t="shared" si="83"/>
        <v/>
      </c>
    </row>
    <row r="25" spans="2:126" ht="15.75" thickBot="1" x14ac:dyDescent="0.3">
      <c r="B25" s="2">
        <v>10</v>
      </c>
      <c r="C25" s="77">
        <f>+L$157</f>
        <v>0</v>
      </c>
      <c r="D25" s="24" t="str">
        <f t="shared" si="2"/>
        <v/>
      </c>
      <c r="E25" s="24" t="str">
        <f t="shared" si="2"/>
        <v/>
      </c>
      <c r="F25" s="24" t="str">
        <f t="shared" si="2"/>
        <v/>
      </c>
      <c r="G25" s="25" t="str">
        <f t="shared" si="23"/>
        <v/>
      </c>
      <c r="H25" s="25" t="str">
        <f t="shared" si="3"/>
        <v/>
      </c>
      <c r="I25" s="25" t="str">
        <f t="shared" si="4"/>
        <v/>
      </c>
      <c r="J25" s="25" t="str">
        <f t="shared" si="24"/>
        <v/>
      </c>
      <c r="K25" s="25" t="str">
        <f t="shared" si="76"/>
        <v/>
      </c>
      <c r="L25" s="26" t="str">
        <f t="shared" si="77"/>
        <v/>
      </c>
      <c r="M25" s="30" t="str">
        <f>+L$167</f>
        <v/>
      </c>
      <c r="N25" s="25" t="str">
        <f t="shared" si="54"/>
        <v/>
      </c>
      <c r="O25" s="25" t="str">
        <f t="shared" si="46"/>
        <v/>
      </c>
      <c r="P25" s="25" t="str">
        <f t="shared" si="47"/>
        <v/>
      </c>
      <c r="Q25" s="25" t="str">
        <f t="shared" si="26"/>
        <v/>
      </c>
      <c r="R25" s="25" t="str">
        <f t="shared" si="7"/>
        <v/>
      </c>
      <c r="S25" s="26" t="str">
        <f t="shared" si="8"/>
        <v/>
      </c>
      <c r="T25" s="30" t="str">
        <f>+L$152</f>
        <v/>
      </c>
      <c r="U25" s="25" t="str">
        <f t="shared" si="55"/>
        <v/>
      </c>
      <c r="V25" s="25" t="str">
        <f t="shared" si="48"/>
        <v/>
      </c>
      <c r="W25" s="25" t="str">
        <f t="shared" si="49"/>
        <v/>
      </c>
      <c r="X25" s="25" t="str">
        <f t="shared" si="28"/>
        <v/>
      </c>
      <c r="Y25" s="25" t="str">
        <f t="shared" si="10"/>
        <v/>
      </c>
      <c r="Z25" s="26" t="str">
        <f t="shared" si="11"/>
        <v/>
      </c>
      <c r="AA25" s="181">
        <f t="shared" si="56"/>
        <v>0</v>
      </c>
      <c r="AB25" s="25" t="str">
        <f t="shared" si="57"/>
        <v/>
      </c>
      <c r="AC25" s="25" t="str">
        <f t="shared" si="50"/>
        <v/>
      </c>
      <c r="AD25" s="25" t="str">
        <f t="shared" si="51"/>
        <v/>
      </c>
      <c r="AE25" s="25" t="str">
        <f t="shared" si="31"/>
        <v/>
      </c>
      <c r="AF25" s="25" t="str">
        <f t="shared" si="13"/>
        <v/>
      </c>
      <c r="AG25" s="26" t="str">
        <f t="shared" si="14"/>
        <v/>
      </c>
      <c r="AH25" s="30">
        <f>+V$125</f>
        <v>1.1000000000000001</v>
      </c>
      <c r="AI25" s="39" t="str">
        <f t="shared" si="32"/>
        <v/>
      </c>
      <c r="AJ25" s="39" t="str">
        <f t="shared" si="15"/>
        <v/>
      </c>
      <c r="AK25" s="39" t="str">
        <f t="shared" si="16"/>
        <v/>
      </c>
      <c r="AL25" s="25" t="str">
        <f t="shared" si="33"/>
        <v/>
      </c>
      <c r="AM25" s="25" t="str">
        <f t="shared" si="78"/>
        <v/>
      </c>
      <c r="AN25" s="26" t="str">
        <f t="shared" si="79"/>
        <v/>
      </c>
      <c r="AO25" s="35" t="str">
        <f t="shared" si="34"/>
        <v/>
      </c>
      <c r="AP25" s="24" t="str">
        <f t="shared" si="34"/>
        <v/>
      </c>
      <c r="AQ25" s="36" t="str">
        <f t="shared" si="34"/>
        <v/>
      </c>
      <c r="AR25" s="30" t="str">
        <f t="shared" si="35"/>
        <v/>
      </c>
      <c r="AS25" s="25" t="str">
        <f t="shared" si="80"/>
        <v/>
      </c>
      <c r="AT25" s="26" t="str">
        <f t="shared" si="81"/>
        <v/>
      </c>
      <c r="AU25" s="7">
        <f t="shared" si="36"/>
        <v>0</v>
      </c>
      <c r="AW25" s="8">
        <f t="shared" si="37"/>
        <v>0</v>
      </c>
      <c r="BC25" s="7">
        <f t="shared" si="71"/>
        <v>600</v>
      </c>
      <c r="BD25" s="11">
        <f t="shared" si="72"/>
        <v>7.1744535000000011</v>
      </c>
      <c r="BE25" s="11">
        <f t="shared" si="66"/>
        <v>9.7534995823105959</v>
      </c>
      <c r="BF25" s="11">
        <f t="shared" si="66"/>
        <v>12.430255717190734</v>
      </c>
      <c r="BG25" s="11">
        <f t="shared" si="66"/>
        <v>15.207145130246831</v>
      </c>
      <c r="BH25" s="11">
        <f t="shared" si="66"/>
        <v>18.086635677505825</v>
      </c>
      <c r="BI25" s="11">
        <f t="shared" si="66"/>
        <v>21.071240461534462</v>
      </c>
      <c r="BJ25" s="11">
        <f t="shared" si="66"/>
        <v>24.163518453672346</v>
      </c>
      <c r="BK25" s="11">
        <f t="shared" si="66"/>
        <v>27.36607512241784</v>
      </c>
      <c r="BL25" s="11">
        <f t="shared" si="66"/>
        <v>30.681563068006309</v>
      </c>
      <c r="BM25" s="11">
        <f t="shared" si="66"/>
        <v>34.11268266322007</v>
      </c>
      <c r="BN25" s="11">
        <f t="shared" si="67"/>
        <v>37.662182700469828</v>
      </c>
      <c r="BO25" s="11">
        <f t="shared" si="68"/>
        <v>41.332861045187052</v>
      </c>
      <c r="BP25" s="11">
        <f t="shared" si="69"/>
        <v>45.127565295567543</v>
      </c>
      <c r="BQ25" s="11">
        <f t="shared" si="70"/>
        <v>49.049193448705616</v>
      </c>
      <c r="BR25" s="11"/>
      <c r="CQ25" s="2" t="s">
        <v>158</v>
      </c>
      <c r="CS25" s="5" t="str">
        <f t="shared" ref="CS25:DH26" si="86">IFERROR(CS21/$DM21,"")</f>
        <v/>
      </c>
      <c r="CT25" s="5" t="str">
        <f t="shared" si="86"/>
        <v/>
      </c>
      <c r="CU25" s="5" t="str">
        <f t="shared" si="86"/>
        <v/>
      </c>
      <c r="CV25" s="5" t="str">
        <f t="shared" si="86"/>
        <v/>
      </c>
      <c r="CW25" s="5" t="str">
        <f t="shared" si="86"/>
        <v/>
      </c>
      <c r="CX25" s="5" t="str">
        <f t="shared" si="86"/>
        <v/>
      </c>
      <c r="CY25" s="5" t="str">
        <f t="shared" si="86"/>
        <v/>
      </c>
      <c r="CZ25" s="5" t="str">
        <f t="shared" si="86"/>
        <v/>
      </c>
      <c r="DA25" s="5" t="str">
        <f t="shared" si="86"/>
        <v/>
      </c>
      <c r="DB25" s="5" t="str">
        <f t="shared" si="86"/>
        <v/>
      </c>
      <c r="DC25" s="5" t="str">
        <f t="shared" si="86"/>
        <v/>
      </c>
      <c r="DD25" s="5" t="str">
        <f t="shared" si="86"/>
        <v/>
      </c>
      <c r="DE25" s="5" t="str">
        <f t="shared" si="86"/>
        <v/>
      </c>
      <c r="DF25" s="5" t="str">
        <f t="shared" si="86"/>
        <v/>
      </c>
      <c r="DG25" s="5" t="str">
        <f t="shared" si="86"/>
        <v/>
      </c>
      <c r="DH25" s="5" t="str">
        <f t="shared" si="86"/>
        <v/>
      </c>
      <c r="DI25" s="5" t="str">
        <f t="shared" si="84"/>
        <v/>
      </c>
      <c r="DJ25" s="5" t="str">
        <f t="shared" si="84"/>
        <v/>
      </c>
      <c r="DK25" s="5" t="str">
        <f t="shared" si="84"/>
        <v/>
      </c>
      <c r="DL25" s="5" t="str">
        <f t="shared" ref="DL25" si="87">IFERROR(DL21/$DM21,"")</f>
        <v/>
      </c>
      <c r="DO25" s="2">
        <f t="shared" si="21"/>
        <v>11</v>
      </c>
      <c r="DP25" s="11">
        <f t="shared" si="1"/>
        <v>0</v>
      </c>
      <c r="DQ25" s="2">
        <f t="shared" si="22"/>
        <v>16.75</v>
      </c>
      <c r="DT25" s="5" t="str">
        <f t="shared" si="41"/>
        <v/>
      </c>
      <c r="DU25" s="5" t="str">
        <f t="shared" si="82"/>
        <v/>
      </c>
      <c r="DV25" s="5" t="str">
        <f t="shared" si="83"/>
        <v/>
      </c>
    </row>
    <row r="26" spans="2:126" x14ac:dyDescent="0.25">
      <c r="BC26" s="7">
        <f t="shared" si="71"/>
        <v>650</v>
      </c>
      <c r="BD26" s="11">
        <f t="shared" si="72"/>
        <v>6.4570081500000009</v>
      </c>
      <c r="BE26" s="11">
        <f t="shared" si="66"/>
        <v>8.8025333730353132</v>
      </c>
      <c r="BF26" s="11">
        <f t="shared" si="66"/>
        <v>11.249381424057614</v>
      </c>
      <c r="BG26" s="11">
        <f t="shared" si="66"/>
        <v>13.800484205698996</v>
      </c>
      <c r="BH26" s="11">
        <f t="shared" si="66"/>
        <v>16.458838466530299</v>
      </c>
      <c r="BI26" s="11">
        <f t="shared" si="66"/>
        <v>19.227506921150191</v>
      </c>
      <c r="BJ26" s="11">
        <f t="shared" si="66"/>
        <v>22.109619385110189</v>
      </c>
      <c r="BK26" s="11">
        <f t="shared" si="66"/>
        <v>25.108373924818359</v>
      </c>
      <c r="BL26" s="11">
        <f t="shared" si="66"/>
        <v>28.227038022565793</v>
      </c>
      <c r="BM26" s="11">
        <f t="shared" si="66"/>
        <v>31.4689497568205</v>
      </c>
      <c r="BN26" s="11">
        <f t="shared" si="67"/>
        <v>34.837518997934573</v>
      </c>
      <c r="BO26" s="11">
        <f t="shared" si="68"/>
        <v>38.336228619410967</v>
      </c>
      <c r="BP26" s="11">
        <f t="shared" si="69"/>
        <v>41.968635724877785</v>
      </c>
      <c r="BQ26" s="11">
        <f t="shared" si="70"/>
        <v>45.738372890917951</v>
      </c>
      <c r="BR26" s="11"/>
      <c r="CQ26" s="2" t="s">
        <v>159</v>
      </c>
      <c r="CS26" s="5" t="str">
        <f t="shared" si="86"/>
        <v/>
      </c>
      <c r="CT26" s="5" t="str">
        <f t="shared" si="84"/>
        <v/>
      </c>
      <c r="CU26" s="5" t="str">
        <f t="shared" si="84"/>
        <v/>
      </c>
      <c r="CV26" s="5" t="str">
        <f t="shared" si="84"/>
        <v/>
      </c>
      <c r="CW26" s="5" t="str">
        <f t="shared" si="84"/>
        <v/>
      </c>
      <c r="CX26" s="5" t="str">
        <f t="shared" si="84"/>
        <v/>
      </c>
      <c r="CY26" s="5" t="str">
        <f t="shared" si="84"/>
        <v/>
      </c>
      <c r="CZ26" s="5" t="str">
        <f t="shared" si="84"/>
        <v/>
      </c>
      <c r="DA26" s="5" t="str">
        <f t="shared" si="84"/>
        <v/>
      </c>
      <c r="DB26" s="5" t="str">
        <f t="shared" si="84"/>
        <v/>
      </c>
      <c r="DC26" s="5" t="str">
        <f t="shared" si="84"/>
        <v/>
      </c>
      <c r="DD26" s="5" t="str">
        <f t="shared" si="84"/>
        <v/>
      </c>
      <c r="DE26" s="5" t="str">
        <f t="shared" si="84"/>
        <v/>
      </c>
      <c r="DF26" s="5" t="str">
        <f t="shared" si="84"/>
        <v/>
      </c>
      <c r="DG26" s="5" t="str">
        <f t="shared" si="84"/>
        <v/>
      </c>
      <c r="DH26" s="5" t="str">
        <f t="shared" si="84"/>
        <v/>
      </c>
      <c r="DI26" s="5" t="str">
        <f t="shared" si="84"/>
        <v/>
      </c>
      <c r="DJ26" s="5" t="str">
        <f t="shared" si="84"/>
        <v/>
      </c>
      <c r="DK26" s="5" t="str">
        <f t="shared" si="84"/>
        <v/>
      </c>
      <c r="DL26" s="5" t="str">
        <f t="shared" ref="DL26" si="88">IFERROR(DL22/$DM22,"")</f>
        <v/>
      </c>
      <c r="DO26" s="2">
        <f>+DO25+0.5</f>
        <v>11.5</v>
      </c>
      <c r="DP26" s="11">
        <f t="shared" si="1"/>
        <v>0</v>
      </c>
      <c r="DQ26" s="2">
        <f t="shared" si="22"/>
        <v>17.5</v>
      </c>
      <c r="DT26" s="5" t="str">
        <f t="shared" si="41"/>
        <v/>
      </c>
      <c r="DU26" s="5" t="str">
        <f t="shared" si="82"/>
        <v/>
      </c>
      <c r="DV26" s="5" t="str">
        <f t="shared" si="83"/>
        <v/>
      </c>
    </row>
    <row r="27" spans="2:126" x14ac:dyDescent="0.25">
      <c r="G27" s="8">
        <f>SUM(G6:G25)</f>
        <v>0</v>
      </c>
      <c r="H27" s="8">
        <f>SUM(H6:H25)</f>
        <v>0</v>
      </c>
      <c r="I27" s="8">
        <f>SUM(I6:I25)</f>
        <v>0</v>
      </c>
      <c r="J27" s="8">
        <f t="shared" ref="J27:AQ27" si="89">SUM(J6:J25)</f>
        <v>0</v>
      </c>
      <c r="K27" s="8">
        <f t="shared" si="89"/>
        <v>0</v>
      </c>
      <c r="L27" s="8">
        <f t="shared" si="89"/>
        <v>0</v>
      </c>
      <c r="M27" s="8"/>
      <c r="N27" s="8">
        <f t="shared" si="89"/>
        <v>0</v>
      </c>
      <c r="O27" s="8">
        <f t="shared" si="89"/>
        <v>0</v>
      </c>
      <c r="P27" s="8">
        <f t="shared" si="89"/>
        <v>0</v>
      </c>
      <c r="Q27" s="8">
        <f t="shared" si="89"/>
        <v>0</v>
      </c>
      <c r="R27" s="8">
        <f t="shared" si="89"/>
        <v>0</v>
      </c>
      <c r="S27" s="8">
        <f t="shared" si="89"/>
        <v>0</v>
      </c>
      <c r="T27" s="8"/>
      <c r="U27" s="8">
        <f t="shared" si="89"/>
        <v>0</v>
      </c>
      <c r="V27" s="8">
        <f t="shared" si="89"/>
        <v>0</v>
      </c>
      <c r="W27" s="8">
        <f t="shared" si="89"/>
        <v>0</v>
      </c>
      <c r="X27" s="8">
        <f t="shared" si="89"/>
        <v>0</v>
      </c>
      <c r="Y27" s="8">
        <f t="shared" si="89"/>
        <v>0</v>
      </c>
      <c r="Z27" s="8">
        <f t="shared" si="89"/>
        <v>0</v>
      </c>
      <c r="AA27" s="8"/>
      <c r="AB27" s="8">
        <f t="shared" si="89"/>
        <v>0</v>
      </c>
      <c r="AC27" s="8">
        <f t="shared" si="89"/>
        <v>0</v>
      </c>
      <c r="AD27" s="8">
        <f t="shared" si="89"/>
        <v>0</v>
      </c>
      <c r="AE27" s="8">
        <f t="shared" si="89"/>
        <v>0</v>
      </c>
      <c r="AF27" s="8">
        <f t="shared" si="89"/>
        <v>0</v>
      </c>
      <c r="AG27" s="8">
        <f t="shared" si="89"/>
        <v>0</v>
      </c>
      <c r="AH27" s="8"/>
      <c r="AI27" s="8">
        <f t="shared" si="89"/>
        <v>0</v>
      </c>
      <c r="AJ27" s="8">
        <f t="shared" si="89"/>
        <v>0</v>
      </c>
      <c r="AK27" s="8">
        <f t="shared" si="89"/>
        <v>0</v>
      </c>
      <c r="AL27" s="8">
        <f t="shared" si="89"/>
        <v>0</v>
      </c>
      <c r="AM27" s="8">
        <f t="shared" si="89"/>
        <v>0</v>
      </c>
      <c r="AN27" s="8">
        <f t="shared" si="89"/>
        <v>0</v>
      </c>
      <c r="AO27" s="7">
        <f t="shared" si="89"/>
        <v>0</v>
      </c>
      <c r="AP27" s="7">
        <f t="shared" si="89"/>
        <v>0</v>
      </c>
      <c r="AQ27" s="7">
        <f t="shared" si="89"/>
        <v>0</v>
      </c>
      <c r="BC27" s="7">
        <f t="shared" si="71"/>
        <v>700</v>
      </c>
      <c r="BD27" s="11">
        <f t="shared" si="72"/>
        <v>5.8113073350000013</v>
      </c>
      <c r="BE27" s="11">
        <f t="shared" si="66"/>
        <v>7.9442863691643701</v>
      </c>
      <c r="BF27" s="11">
        <f t="shared" si="66"/>
        <v>10.180690188772139</v>
      </c>
      <c r="BG27" s="11">
        <f t="shared" si="66"/>
        <v>12.523939416671837</v>
      </c>
      <c r="BH27" s="11">
        <f t="shared" si="66"/>
        <v>14.97754300454257</v>
      </c>
      <c r="BI27" s="11">
        <f t="shared" si="66"/>
        <v>17.545100065549544</v>
      </c>
      <c r="BJ27" s="11">
        <f t="shared" si="66"/>
        <v>20.230301737375818</v>
      </c>
      <c r="BK27" s="11">
        <f t="shared" si="66"/>
        <v>23.036933076020837</v>
      </c>
      <c r="BL27" s="11">
        <f t="shared" si="66"/>
        <v>25.968874980760518</v>
      </c>
      <c r="BM27" s="11">
        <f t="shared" si="66"/>
        <v>29.030106150666896</v>
      </c>
      <c r="BN27" s="11">
        <f t="shared" si="67"/>
        <v>32.22470507308946</v>
      </c>
      <c r="BO27" s="11">
        <f t="shared" si="68"/>
        <v>35.55685204450365</v>
      </c>
      <c r="BP27" s="11">
        <f t="shared" si="69"/>
        <v>39.030831224136314</v>
      </c>
      <c r="BQ27" s="11">
        <f t="shared" si="70"/>
        <v>42.651032720780961</v>
      </c>
      <c r="BR27" s="11"/>
      <c r="DO27" s="2">
        <f t="shared" si="21"/>
        <v>12</v>
      </c>
      <c r="DP27" s="11">
        <f t="shared" si="1"/>
        <v>0</v>
      </c>
      <c r="DQ27" s="2">
        <f t="shared" si="22"/>
        <v>18.25</v>
      </c>
    </row>
    <row r="28" spans="2:126" x14ac:dyDescent="0.25">
      <c r="BC28" s="7">
        <f t="shared" si="71"/>
        <v>750</v>
      </c>
      <c r="BD28" s="11">
        <f t="shared" si="72"/>
        <v>5.2301766015000011</v>
      </c>
      <c r="BE28" s="11">
        <f t="shared" si="66"/>
        <v>7.169718448170844</v>
      </c>
      <c r="BF28" s="11">
        <f t="shared" si="66"/>
        <v>9.2135246208387862</v>
      </c>
      <c r="BG28" s="11">
        <f t="shared" si="66"/>
        <v>11.36547502062969</v>
      </c>
      <c r="BH28" s="11">
        <f t="shared" si="66"/>
        <v>13.629564134133735</v>
      </c>
      <c r="BI28" s="11">
        <f t="shared" si="66"/>
        <v>16.009903809813956</v>
      </c>
      <c r="BJ28" s="11">
        <f t="shared" si="66"/>
        <v>18.510726089698867</v>
      </c>
      <c r="BK28" s="11">
        <f t="shared" si="66"/>
        <v>21.136386097249108</v>
      </c>
      <c r="BL28" s="11">
        <f t="shared" si="66"/>
        <v>23.891364982299667</v>
      </c>
      <c r="BM28" s="11">
        <f t="shared" si="66"/>
        <v>26.780272923990196</v>
      </c>
      <c r="BN28" s="11">
        <f t="shared" si="67"/>
        <v>29.807852192607733</v>
      </c>
      <c r="BO28" s="11">
        <f t="shared" si="68"/>
        <v>32.978980271277116</v>
      </c>
      <c r="BP28" s="11">
        <f t="shared" si="69"/>
        <v>36.298673038446751</v>
      </c>
      <c r="BQ28" s="11">
        <f t="shared" si="70"/>
        <v>39.772088012128215</v>
      </c>
      <c r="BR28" s="11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</row>
    <row r="29" spans="2:126" x14ac:dyDescent="0.25">
      <c r="B29" s="2" t="s">
        <v>53</v>
      </c>
      <c r="F29" s="2" t="s">
        <v>59</v>
      </c>
      <c r="BC29" s="7">
        <f t="shared" si="71"/>
        <v>800</v>
      </c>
      <c r="BD29" s="11">
        <f t="shared" si="72"/>
        <v>4.7071589413500012</v>
      </c>
      <c r="BE29" s="11">
        <f t="shared" si="66"/>
        <v>6.4706708994741868</v>
      </c>
      <c r="BF29" s="11">
        <f t="shared" si="66"/>
        <v>8.3382397818590999</v>
      </c>
      <c r="BG29" s="11">
        <f t="shared" si="66"/>
        <v>10.314168581221441</v>
      </c>
      <c r="BH29" s="11">
        <f t="shared" si="66"/>
        <v>12.402903362061696</v>
      </c>
      <c r="BI29" s="11">
        <f t="shared" si="66"/>
        <v>14.60903722645523</v>
      </c>
      <c r="BJ29" s="11">
        <f t="shared" si="66"/>
        <v>16.937314372074457</v>
      </c>
      <c r="BK29" s="11">
        <f t="shared" si="66"/>
        <v>19.392634244226048</v>
      </c>
      <c r="BL29" s="11">
        <f t="shared" si="66"/>
        <v>21.980055783715684</v>
      </c>
      <c r="BM29" s="11">
        <f t="shared" si="66"/>
        <v>24.704801772380943</v>
      </c>
      <c r="BN29" s="11">
        <f t="shared" si="67"/>
        <v>27.572263278162136</v>
      </c>
      <c r="BO29" s="11">
        <f t="shared" si="68"/>
        <v>30.588004201609508</v>
      </c>
      <c r="BP29" s="11">
        <f t="shared" si="69"/>
        <v>33.757765925755457</v>
      </c>
      <c r="BQ29" s="11">
        <f t="shared" si="70"/>
        <v>37.087472071309534</v>
      </c>
      <c r="BR29" s="11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</row>
    <row r="30" spans="2:126" x14ac:dyDescent="0.25">
      <c r="H30" s="2">
        <v>1</v>
      </c>
      <c r="I30" s="2">
        <v>2</v>
      </c>
      <c r="J30" s="2">
        <v>3</v>
      </c>
      <c r="K30" s="2">
        <v>4</v>
      </c>
      <c r="L30" s="2">
        <v>5</v>
      </c>
      <c r="M30" s="2">
        <v>6</v>
      </c>
      <c r="N30" s="2">
        <v>7</v>
      </c>
      <c r="O30" s="2">
        <v>8</v>
      </c>
      <c r="P30" s="2">
        <v>9</v>
      </c>
      <c r="Q30" s="2">
        <v>10</v>
      </c>
      <c r="BC30" s="7">
        <f t="shared" si="71"/>
        <v>850</v>
      </c>
      <c r="BD30" s="11">
        <f t="shared" si="72"/>
        <v>4.2364430472150012</v>
      </c>
      <c r="BE30" s="11">
        <f t="shared" si="66"/>
        <v>5.839780486775453</v>
      </c>
      <c r="BF30" s="11">
        <f t="shared" si="66"/>
        <v>7.5461070025824846</v>
      </c>
      <c r="BG30" s="11">
        <f t="shared" si="66"/>
        <v>9.3601079874584556</v>
      </c>
      <c r="BH30" s="11">
        <f t="shared" si="66"/>
        <v>11.286642059476142</v>
      </c>
      <c r="BI30" s="11">
        <f t="shared" si="66"/>
        <v>13.330746469140394</v>
      </c>
      <c r="BJ30" s="11">
        <f t="shared" si="66"/>
        <v>15.497642650448123</v>
      </c>
      <c r="BK30" s="11">
        <f t="shared" si="66"/>
        <v>17.792741919077393</v>
      </c>
      <c r="BL30" s="11">
        <f t="shared" si="66"/>
        <v>20.22165132101842</v>
      </c>
      <c r="BM30" s="11">
        <f t="shared" si="66"/>
        <v>22.79017963502141</v>
      </c>
      <c r="BN30" s="11">
        <f t="shared" si="67"/>
        <v>25.504343532299963</v>
      </c>
      <c r="BO30" s="11">
        <f t="shared" si="68"/>
        <v>28.370373896992803</v>
      </c>
      <c r="BP30" s="11">
        <f t="shared" si="69"/>
        <v>31.394722310952556</v>
      </c>
      <c r="BQ30" s="11">
        <f t="shared" si="70"/>
        <v>34.584067706496114</v>
      </c>
      <c r="BR30" s="11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</row>
    <row r="31" spans="2:126" x14ac:dyDescent="0.25">
      <c r="B31" s="2">
        <v>1</v>
      </c>
      <c r="C31" s="2">
        <f>+'Input R1'!E8</f>
        <v>0</v>
      </c>
      <c r="D31" s="7">
        <f>+'Input R1'!E5</f>
        <v>0</v>
      </c>
      <c r="E31" s="4">
        <f>IF(C31="Y",LOOKUP(D31,BD$3:BM$4),0)</f>
        <v>0</v>
      </c>
      <c r="F31" s="2" t="e">
        <f>LOOKUP(D31,BD$12:BM$13)</f>
        <v>#N/A</v>
      </c>
      <c r="G31" s="2">
        <v>1</v>
      </c>
      <c r="H31" s="4">
        <f>IF(C$83=$G31,$F$33,0)</f>
        <v>0</v>
      </c>
      <c r="I31" s="4">
        <f>IF(D$83=$G31,$F$38,0)</f>
        <v>0</v>
      </c>
      <c r="J31" s="4">
        <f>IF(E$83=$G31,$F$43,0)</f>
        <v>0</v>
      </c>
      <c r="K31" s="4">
        <f>IF(F$83=$G31,$F$48,0)</f>
        <v>0</v>
      </c>
      <c r="L31" s="4">
        <f>IF(G$83=$G31,$F$53,0)</f>
        <v>0</v>
      </c>
      <c r="M31" s="4">
        <f>IF(H$83=$G31,$F$58,0)</f>
        <v>0</v>
      </c>
      <c r="N31" s="4">
        <f>IF(I$83=$G31,$F$63,0)</f>
        <v>0</v>
      </c>
      <c r="O31" s="4">
        <f>IF(J$83=$G31,$F$68,0)</f>
        <v>0</v>
      </c>
      <c r="P31" s="4">
        <f>IF(K$83=$G31,$F$73,0)</f>
        <v>0</v>
      </c>
      <c r="Q31" s="4">
        <f>IF(L$83=$G31,$F$78,0)</f>
        <v>0</v>
      </c>
      <c r="AP31" s="7"/>
      <c r="BC31" s="7">
        <f t="shared" si="71"/>
        <v>900</v>
      </c>
      <c r="BD31" s="11">
        <f t="shared" si="72"/>
        <v>3.8127987424935013</v>
      </c>
      <c r="BE31" s="11">
        <f t="shared" si="66"/>
        <v>5.2704018893148463</v>
      </c>
      <c r="BF31" s="11">
        <f t="shared" si="66"/>
        <v>6.8292268373371483</v>
      </c>
      <c r="BG31" s="11">
        <f t="shared" si="66"/>
        <v>8.4942979986185474</v>
      </c>
      <c r="BH31" s="11">
        <f t="shared" si="66"/>
        <v>10.270844274123286</v>
      </c>
      <c r="BI31" s="11">
        <f t="shared" si="66"/>
        <v>12.164306153090607</v>
      </c>
      <c r="BJ31" s="11">
        <f t="shared" si="66"/>
        <v>14.180343025160028</v>
      </c>
      <c r="BK31" s="11">
        <f t="shared" si="66"/>
        <v>16.324840710753502</v>
      </c>
      <c r="BL31" s="11">
        <f t="shared" si="66"/>
        <v>18.603919215336937</v>
      </c>
      <c r="BM31" s="11">
        <f t="shared" si="66"/>
        <v>21.02394071330724</v>
      </c>
      <c r="BN31" s="11">
        <f t="shared" si="67"/>
        <v>23.591517767377454</v>
      </c>
      <c r="BO31" s="11">
        <f t="shared" si="68"/>
        <v>26.313521789460808</v>
      </c>
      <c r="BP31" s="11">
        <f t="shared" si="69"/>
        <v>29.197091749185859</v>
      </c>
      <c r="BQ31" s="11">
        <f t="shared" si="70"/>
        <v>32.249643136307604</v>
      </c>
      <c r="BR31" s="11"/>
    </row>
    <row r="32" spans="2:126" x14ac:dyDescent="0.25">
      <c r="C32" s="2">
        <f>+'Input R1'!E9</f>
        <v>0</v>
      </c>
      <c r="D32" s="7">
        <f>+D31</f>
        <v>0</v>
      </c>
      <c r="E32" s="4">
        <f>IF(C32="Y",LOOKUP(D32,BD$5:BM$6),0)</f>
        <v>0</v>
      </c>
      <c r="G32" s="2">
        <v>2</v>
      </c>
      <c r="H32" s="4">
        <f>IF(C$83=$G32,$F$33,0)</f>
        <v>0</v>
      </c>
      <c r="I32" s="4">
        <f>IF(D$83=$G32,$F$38,0)</f>
        <v>0</v>
      </c>
      <c r="J32" s="4">
        <f>IF(E$83=$G32,$F$43,0)</f>
        <v>0</v>
      </c>
      <c r="K32" s="4">
        <f>IF(F$83=$G32,$F$48,0)</f>
        <v>0</v>
      </c>
      <c r="L32" s="4">
        <f>IF(G$83=$G32,$F$53,0)</f>
        <v>0</v>
      </c>
      <c r="M32" s="4">
        <f>IF(H$83=$G32,$F$58,0)</f>
        <v>0</v>
      </c>
      <c r="N32" s="4">
        <f>IF(I$83=$G32,$F$63,0)</f>
        <v>0</v>
      </c>
      <c r="O32" s="4">
        <f>IF(J$83=$G32,$F$68,0)</f>
        <v>0</v>
      </c>
      <c r="P32" s="4">
        <f>IF(K$83=$G32,$F$73,0)</f>
        <v>0</v>
      </c>
      <c r="Q32" s="4">
        <f>IF(L$83=$G32,$F$78,0)</f>
        <v>0</v>
      </c>
      <c r="BC32" s="7">
        <f t="shared" si="71"/>
        <v>950</v>
      </c>
      <c r="BD32" s="11">
        <f t="shared" si="72"/>
        <v>3.4315188682441513</v>
      </c>
      <c r="BE32" s="11">
        <f t="shared" si="66"/>
        <v>4.7565377051066484</v>
      </c>
      <c r="BF32" s="11">
        <f t="shared" si="66"/>
        <v>6.1804502877901184</v>
      </c>
      <c r="BG32" s="11">
        <f t="shared" si="66"/>
        <v>7.708575433746331</v>
      </c>
      <c r="BH32" s="11">
        <f t="shared" si="66"/>
        <v>9.3464682894521882</v>
      </c>
      <c r="BI32" s="11">
        <f t="shared" si="66"/>
        <v>11.099929364695175</v>
      </c>
      <c r="BJ32" s="11">
        <f t="shared" si="66"/>
        <v>12.975013868021421</v>
      </c>
      <c r="BK32" s="11">
        <f t="shared" si="66"/>
        <v>14.978041352116332</v>
      </c>
      <c r="BL32" s="11">
        <f t="shared" si="66"/>
        <v>17.115605678109976</v>
      </c>
      <c r="BM32" s="11">
        <f t="shared" si="66"/>
        <v>19.394585308025921</v>
      </c>
      <c r="BN32" s="11">
        <f t="shared" si="67"/>
        <v>21.822153934824133</v>
      </c>
      <c r="BO32" s="11">
        <f t="shared" si="68"/>
        <v>24.405791459724885</v>
      </c>
      <c r="BP32" s="11">
        <f t="shared" si="69"/>
        <v>27.153295326742832</v>
      </c>
      <c r="BQ32" s="11">
        <f t="shared" si="70"/>
        <v>30.072792224606818</v>
      </c>
      <c r="BR32" s="11"/>
      <c r="CS32" s="2" t="str">
        <f>+CS6</f>
        <v/>
      </c>
      <c r="CT32" s="2" t="str">
        <f t="shared" ref="CT32:DL32" si="90">+CT6</f>
        <v/>
      </c>
      <c r="CU32" s="2" t="str">
        <f t="shared" si="90"/>
        <v/>
      </c>
      <c r="CV32" s="2" t="str">
        <f t="shared" si="90"/>
        <v/>
      </c>
      <c r="CW32" s="2" t="str">
        <f t="shared" si="90"/>
        <v/>
      </c>
      <c r="CX32" s="2" t="str">
        <f t="shared" si="90"/>
        <v/>
      </c>
      <c r="CY32" s="2" t="str">
        <f t="shared" si="90"/>
        <v/>
      </c>
      <c r="CZ32" s="2" t="str">
        <f t="shared" si="90"/>
        <v/>
      </c>
      <c r="DA32" s="2" t="str">
        <f t="shared" si="90"/>
        <v/>
      </c>
      <c r="DB32" s="2" t="str">
        <f t="shared" si="90"/>
        <v/>
      </c>
      <c r="DC32" s="2" t="str">
        <f t="shared" si="90"/>
        <v/>
      </c>
      <c r="DD32" s="2" t="str">
        <f t="shared" si="90"/>
        <v/>
      </c>
      <c r="DE32" s="2" t="str">
        <f t="shared" si="90"/>
        <v/>
      </c>
      <c r="DF32" s="2" t="str">
        <f t="shared" si="90"/>
        <v/>
      </c>
      <c r="DG32" s="2" t="str">
        <f t="shared" si="90"/>
        <v/>
      </c>
      <c r="DH32" s="2" t="str">
        <f t="shared" si="90"/>
        <v/>
      </c>
      <c r="DI32" s="2" t="str">
        <f t="shared" si="90"/>
        <v/>
      </c>
      <c r="DJ32" s="2" t="str">
        <f t="shared" si="90"/>
        <v/>
      </c>
      <c r="DK32" s="2" t="str">
        <f t="shared" si="90"/>
        <v/>
      </c>
      <c r="DL32" s="2" t="str">
        <f t="shared" si="90"/>
        <v/>
      </c>
    </row>
    <row r="33" spans="2:116" x14ac:dyDescent="0.25">
      <c r="C33" s="2">
        <f>+'Input R1'!E10</f>
        <v>0</v>
      </c>
      <c r="D33" s="7">
        <f t="shared" ref="D33:D34" si="91">+D32</f>
        <v>0</v>
      </c>
      <c r="E33" s="4">
        <f>IF(C33="Y",LOOKUP(D33,BD$7:BM$8),0)</f>
        <v>0</v>
      </c>
      <c r="F33" s="4" t="e">
        <f>MIN(1,F31*E35)</f>
        <v>#N/A</v>
      </c>
      <c r="G33" s="2">
        <v>3</v>
      </c>
      <c r="H33" s="4">
        <f>IF(C$83=$G33,$F$33,0)</f>
        <v>0</v>
      </c>
      <c r="I33" s="4">
        <f>IF(D$83=$G33,$F$38,0)</f>
        <v>0</v>
      </c>
      <c r="J33" s="4">
        <f>IF(E$83=$G33,$F$43,0)</f>
        <v>0</v>
      </c>
      <c r="K33" s="4">
        <f>IF(F$83=$G33,$F$48,0)</f>
        <v>0</v>
      </c>
      <c r="L33" s="4">
        <f>IF(G$83=$G33,$F$53,0)</f>
        <v>0</v>
      </c>
      <c r="M33" s="4">
        <f>IF(H$83=$G33,$F$58,0)</f>
        <v>0</v>
      </c>
      <c r="N33" s="4">
        <f>IF(I$83=$G33,$F$63,0)</f>
        <v>0</v>
      </c>
      <c r="O33" s="4">
        <f>IF(J$83=$G33,$F$68,0)</f>
        <v>0</v>
      </c>
      <c r="P33" s="4">
        <f>IF(K$83=$G33,$F$73,0)</f>
        <v>0</v>
      </c>
      <c r="Q33" s="4">
        <f>IF(L$83=$G33,$F$78,0)</f>
        <v>0</v>
      </c>
      <c r="BC33" s="7">
        <f t="shared" si="71"/>
        <v>1000</v>
      </c>
      <c r="BD33" s="11">
        <f t="shared" si="72"/>
        <v>3.0883669814197363</v>
      </c>
      <c r="BE33" s="11">
        <f t="shared" si="66"/>
        <v>4.2927752788587501</v>
      </c>
      <c r="BF33" s="11">
        <f t="shared" si="66"/>
        <v>5.5933075104500567</v>
      </c>
      <c r="BG33" s="11">
        <f t="shared" si="66"/>
        <v>6.9955322061247944</v>
      </c>
      <c r="BH33" s="11">
        <f t="shared" si="66"/>
        <v>8.5052861434014897</v>
      </c>
      <c r="BI33" s="11">
        <f t="shared" si="66"/>
        <v>10.128685545284345</v>
      </c>
      <c r="BJ33" s="11">
        <f t="shared" si="66"/>
        <v>11.872137689239596</v>
      </c>
      <c r="BK33" s="11">
        <f t="shared" si="66"/>
        <v>13.742352940566729</v>
      </c>
      <c r="BL33" s="11">
        <f t="shared" si="66"/>
        <v>15.746357223861171</v>
      </c>
      <c r="BM33" s="11">
        <f t="shared" si="66"/>
        <v>17.891504946653903</v>
      </c>
      <c r="BN33" s="11">
        <f t="shared" si="67"/>
        <v>20.185492389712312</v>
      </c>
      <c r="BO33" s="11">
        <f t="shared" si="68"/>
        <v>22.636371578894817</v>
      </c>
      <c r="BP33" s="11">
        <f t="shared" si="69"/>
        <v>25.252564653870817</v>
      </c>
      <c r="BQ33" s="11">
        <f t="shared" si="70"/>
        <v>28.042878749445837</v>
      </c>
      <c r="BR33" s="11"/>
      <c r="CS33" s="2" t="str">
        <f>+CS7</f>
        <v/>
      </c>
      <c r="CT33" s="2" t="str">
        <f t="shared" ref="CT33:DL33" si="92">+CT7</f>
        <v/>
      </c>
      <c r="CU33" s="2" t="str">
        <f t="shared" si="92"/>
        <v/>
      </c>
      <c r="CV33" s="2" t="str">
        <f t="shared" si="92"/>
        <v/>
      </c>
      <c r="CW33" s="2" t="str">
        <f t="shared" si="92"/>
        <v/>
      </c>
      <c r="CX33" s="2" t="str">
        <f t="shared" si="92"/>
        <v/>
      </c>
      <c r="CY33" s="2" t="str">
        <f t="shared" si="92"/>
        <v/>
      </c>
      <c r="CZ33" s="2" t="str">
        <f t="shared" si="92"/>
        <v/>
      </c>
      <c r="DA33" s="2" t="str">
        <f t="shared" si="92"/>
        <v/>
      </c>
      <c r="DB33" s="2" t="str">
        <f t="shared" si="92"/>
        <v/>
      </c>
      <c r="DC33" s="2" t="str">
        <f t="shared" si="92"/>
        <v/>
      </c>
      <c r="DD33" s="2" t="str">
        <f t="shared" si="92"/>
        <v/>
      </c>
      <c r="DE33" s="2" t="str">
        <f t="shared" si="92"/>
        <v/>
      </c>
      <c r="DF33" s="2" t="str">
        <f t="shared" si="92"/>
        <v/>
      </c>
      <c r="DG33" s="2" t="str">
        <f t="shared" si="92"/>
        <v/>
      </c>
      <c r="DH33" s="2" t="str">
        <f t="shared" si="92"/>
        <v/>
      </c>
      <c r="DI33" s="2" t="str">
        <f t="shared" si="92"/>
        <v/>
      </c>
      <c r="DJ33" s="2" t="str">
        <f t="shared" si="92"/>
        <v/>
      </c>
      <c r="DK33" s="2" t="str">
        <f t="shared" si="92"/>
        <v/>
      </c>
      <c r="DL33" s="2" t="str">
        <f t="shared" si="92"/>
        <v/>
      </c>
    </row>
    <row r="34" spans="2:116" x14ac:dyDescent="0.25">
      <c r="C34" s="2">
        <f>+'Input R1'!E11</f>
        <v>0</v>
      </c>
      <c r="D34" s="7">
        <f t="shared" si="91"/>
        <v>0</v>
      </c>
      <c r="E34" s="4">
        <f>IF(C34="Y",LOOKUP(D34,BD$9:BM$10),0)</f>
        <v>0</v>
      </c>
      <c r="G34" s="2">
        <v>4</v>
      </c>
      <c r="H34" s="4">
        <f t="shared" ref="H34:H40" si="93">IF(C$83=$G34,$F$33,0)</f>
        <v>0</v>
      </c>
      <c r="I34" s="4">
        <f t="shared" ref="I34:I40" si="94">IF(D$83=$G34,$F$38,0)</f>
        <v>0</v>
      </c>
      <c r="J34" s="4">
        <f t="shared" ref="J34:J40" si="95">IF(E$83=$G34,$F$43,0)</f>
        <v>0</v>
      </c>
      <c r="K34" s="4">
        <f t="shared" ref="K34:K40" si="96">IF(F$83=$G34,$F$48,0)</f>
        <v>0</v>
      </c>
      <c r="L34" s="4">
        <f t="shared" ref="L34:L40" si="97">IF(G$83=$G34,$F$53,0)</f>
        <v>0</v>
      </c>
      <c r="M34" s="4">
        <f t="shared" ref="M34:M40" si="98">IF(H$83=$G34,$F$58,0)</f>
        <v>0</v>
      </c>
      <c r="N34" s="4">
        <f t="shared" ref="N34:N40" si="99">IF(I$83=$G34,$F$63,0)</f>
        <v>0</v>
      </c>
      <c r="O34" s="4">
        <f t="shared" ref="O34:O40" si="100">IF(J$83=$G34,$F$68,0)</f>
        <v>0</v>
      </c>
      <c r="P34" s="4">
        <f t="shared" ref="P34:P40" si="101">IF(K$83=$G34,$F$73,0)</f>
        <v>0</v>
      </c>
      <c r="Q34" s="4">
        <f t="shared" ref="Q34:Q40" si="102">IF(L$83=$G34,$F$78,0)</f>
        <v>0</v>
      </c>
      <c r="BC34" s="7">
        <f t="shared" si="71"/>
        <v>1050</v>
      </c>
      <c r="BD34" s="11">
        <f t="shared" si="72"/>
        <v>2.7795302832777629</v>
      </c>
      <c r="BE34" s="11">
        <f t="shared" si="66"/>
        <v>3.8742296891700216</v>
      </c>
      <c r="BF34" s="11">
        <f t="shared" si="66"/>
        <v>5.0619432969573008</v>
      </c>
      <c r="BG34" s="11">
        <f t="shared" si="66"/>
        <v>6.3484454770582497</v>
      </c>
      <c r="BH34" s="11">
        <f t="shared" si="66"/>
        <v>7.7398103904953537</v>
      </c>
      <c r="BI34" s="11">
        <f t="shared" si="66"/>
        <v>9.2424255600719629</v>
      </c>
      <c r="BJ34" s="11">
        <f t="shared" si="66"/>
        <v>10.863005985654226</v>
      </c>
      <c r="BK34" s="11">
        <f t="shared" si="66"/>
        <v>12.60860882296997</v>
      </c>
      <c r="BL34" s="11">
        <f t="shared" si="66"/>
        <v>14.486648645952272</v>
      </c>
      <c r="BM34" s="11">
        <f t="shared" si="66"/>
        <v>16.504913313288217</v>
      </c>
      <c r="BN34" s="11">
        <f t="shared" si="67"/>
        <v>18.671580460483877</v>
      </c>
      <c r="BO34" s="11">
        <f t="shared" si="68"/>
        <v>20.995234639424929</v>
      </c>
      <c r="BP34" s="11">
        <f t="shared" si="69"/>
        <v>23.484885128099844</v>
      </c>
      <c r="BQ34" s="11">
        <f t="shared" si="70"/>
        <v>26.149984433858226</v>
      </c>
      <c r="BR34" s="11"/>
    </row>
    <row r="35" spans="2:116" x14ac:dyDescent="0.25">
      <c r="E35" s="10">
        <f>SUM(E31:E34)</f>
        <v>0</v>
      </c>
      <c r="G35" s="2">
        <v>5</v>
      </c>
      <c r="H35" s="4">
        <f t="shared" si="93"/>
        <v>0</v>
      </c>
      <c r="I35" s="4">
        <f t="shared" si="94"/>
        <v>0</v>
      </c>
      <c r="J35" s="4">
        <f t="shared" si="95"/>
        <v>0</v>
      </c>
      <c r="K35" s="4">
        <f t="shared" si="96"/>
        <v>0</v>
      </c>
      <c r="L35" s="4">
        <f t="shared" si="97"/>
        <v>0</v>
      </c>
      <c r="M35" s="4">
        <f t="shared" si="98"/>
        <v>0</v>
      </c>
      <c r="N35" s="4">
        <f t="shared" si="99"/>
        <v>0</v>
      </c>
      <c r="O35" s="4">
        <f t="shared" si="100"/>
        <v>0</v>
      </c>
      <c r="P35" s="4">
        <f t="shared" si="101"/>
        <v>0</v>
      </c>
      <c r="Q35" s="4">
        <f t="shared" si="102"/>
        <v>0</v>
      </c>
      <c r="BC35" s="7">
        <f t="shared" si="71"/>
        <v>1100</v>
      </c>
      <c r="BD35" s="11">
        <f t="shared" si="72"/>
        <v>2.5015772549499866</v>
      </c>
      <c r="BE35" s="11">
        <f t="shared" ref="BE35:BE68" si="103">+BE34*BE$16</f>
        <v>3.4964922944759445</v>
      </c>
      <c r="BF35" s="11">
        <f t="shared" ref="BF35:BF68" si="104">+BF34*BF$16</f>
        <v>4.5810586837463569</v>
      </c>
      <c r="BG35" s="11">
        <f t="shared" ref="BG35:BG68" si="105">+BG34*BG$16</f>
        <v>5.7612142704303606</v>
      </c>
      <c r="BH35" s="11">
        <f t="shared" ref="BH35:BH68" si="106">+BH34*BH$16</f>
        <v>7.0432274553507703</v>
      </c>
      <c r="BI35" s="11">
        <f t="shared" ref="BI35:BI68" si="107">+BI34*BI$16</f>
        <v>8.4337133235656641</v>
      </c>
      <c r="BJ35" s="11">
        <f t="shared" ref="BJ35:BJ68" si="108">+BJ34*BJ$16</f>
        <v>9.9396504768736129</v>
      </c>
      <c r="BK35" s="11">
        <f t="shared" ref="BK35:BK68" si="109">+BK34*BK$16</f>
        <v>11.568398595074942</v>
      </c>
      <c r="BL35" s="11">
        <f t="shared" ref="BL35:BL68" si="110">+BL34*BL$16</f>
        <v>13.327716754276084</v>
      </c>
      <c r="BM35" s="11">
        <f t="shared" ref="BM35:BM68" si="111">+BM34*BM$16</f>
        <v>15.225782531508372</v>
      </c>
      <c r="BN35" s="11">
        <f t="shared" si="67"/>
        <v>17.271211925947576</v>
      </c>
      <c r="BO35" s="11">
        <f t="shared" si="68"/>
        <v>19.473080128066609</v>
      </c>
      <c r="BP35" s="11">
        <f t="shared" si="69"/>
        <v>21.840943169132839</v>
      </c>
      <c r="BQ35" s="11">
        <f t="shared" si="70"/>
        <v>24.384860484572776</v>
      </c>
      <c r="BR35" s="11"/>
    </row>
    <row r="36" spans="2:116" x14ac:dyDescent="0.25">
      <c r="B36" s="2">
        <v>2</v>
      </c>
      <c r="C36" s="2">
        <f>+'Input R1'!F8</f>
        <v>0</v>
      </c>
      <c r="D36" s="7">
        <f>+'Input R1'!F5</f>
        <v>0</v>
      </c>
      <c r="E36" s="4">
        <f>IF(C36="Y",LOOKUP(D36,BD$3:BM$4),0)</f>
        <v>0</v>
      </c>
      <c r="F36" s="2" t="e">
        <f>LOOKUP(D36,BD$12:BM$13)</f>
        <v>#N/A</v>
      </c>
      <c r="G36" s="2">
        <v>6</v>
      </c>
      <c r="H36" s="4">
        <f t="shared" si="93"/>
        <v>0</v>
      </c>
      <c r="I36" s="4">
        <f t="shared" si="94"/>
        <v>0</v>
      </c>
      <c r="J36" s="4">
        <f t="shared" si="95"/>
        <v>0</v>
      </c>
      <c r="K36" s="4">
        <f t="shared" si="96"/>
        <v>0</v>
      </c>
      <c r="L36" s="4">
        <f t="shared" si="97"/>
        <v>0</v>
      </c>
      <c r="M36" s="4">
        <f t="shared" si="98"/>
        <v>0</v>
      </c>
      <c r="N36" s="4">
        <f t="shared" si="99"/>
        <v>0</v>
      </c>
      <c r="O36" s="4">
        <f t="shared" si="100"/>
        <v>0</v>
      </c>
      <c r="P36" s="4">
        <f t="shared" si="101"/>
        <v>0</v>
      </c>
      <c r="Q36" s="4">
        <f t="shared" si="102"/>
        <v>0</v>
      </c>
      <c r="BC36" s="7">
        <f t="shared" si="71"/>
        <v>1150</v>
      </c>
      <c r="BD36" s="11">
        <f t="shared" si="72"/>
        <v>2.2514195294549881</v>
      </c>
      <c r="BE36" s="11">
        <f t="shared" si="103"/>
        <v>3.1555842957645397</v>
      </c>
      <c r="BF36" s="11">
        <f t="shared" si="104"/>
        <v>4.1458581087904527</v>
      </c>
      <c r="BG36" s="11">
        <f t="shared" si="105"/>
        <v>5.2283019504155517</v>
      </c>
      <c r="BH36" s="11">
        <f t="shared" si="106"/>
        <v>6.4093369843692001</v>
      </c>
      <c r="BI36" s="11">
        <f t="shared" si="107"/>
        <v>7.6957634077536667</v>
      </c>
      <c r="BJ36" s="11">
        <f t="shared" si="108"/>
        <v>9.0947801863393529</v>
      </c>
      <c r="BK36" s="11">
        <f t="shared" si="109"/>
        <v>10.614005710981255</v>
      </c>
      <c r="BL36" s="11">
        <f t="shared" si="110"/>
        <v>12.261499413933992</v>
      </c>
      <c r="BM36" s="11">
        <f t="shared" si="111"/>
        <v>14.045784385316466</v>
      </c>
      <c r="BN36" s="11">
        <f t="shared" si="67"/>
        <v>15.975871031501498</v>
      </c>
      <c r="BO36" s="11">
        <f t="shared" si="68"/>
        <v>18.061281818781769</v>
      </c>
      <c r="BP36" s="11">
        <f t="shared" si="69"/>
        <v>20.312077147293525</v>
      </c>
      <c r="BQ36" s="11">
        <f t="shared" si="70"/>
        <v>22.738882401864096</v>
      </c>
      <c r="BR36" s="11"/>
    </row>
    <row r="37" spans="2:116" x14ac:dyDescent="0.25">
      <c r="C37" s="2">
        <f>+'Input R1'!F9</f>
        <v>0</v>
      </c>
      <c r="D37" s="7">
        <f>+D36</f>
        <v>0</v>
      </c>
      <c r="E37" s="4">
        <f>IF(C37="Y",LOOKUP(D37,BD$5:BM$6),0)</f>
        <v>0</v>
      </c>
      <c r="G37" s="2">
        <v>7</v>
      </c>
      <c r="H37" s="4">
        <f t="shared" si="93"/>
        <v>0</v>
      </c>
      <c r="I37" s="4">
        <f t="shared" si="94"/>
        <v>0</v>
      </c>
      <c r="J37" s="4">
        <f t="shared" si="95"/>
        <v>0</v>
      </c>
      <c r="K37" s="4">
        <f t="shared" si="96"/>
        <v>0</v>
      </c>
      <c r="L37" s="4">
        <f t="shared" si="97"/>
        <v>0</v>
      </c>
      <c r="M37" s="4">
        <f t="shared" si="98"/>
        <v>0</v>
      </c>
      <c r="N37" s="4">
        <f t="shared" si="99"/>
        <v>0</v>
      </c>
      <c r="O37" s="4">
        <f t="shared" si="100"/>
        <v>0</v>
      </c>
      <c r="P37" s="4">
        <f t="shared" si="101"/>
        <v>0</v>
      </c>
      <c r="Q37" s="4">
        <f t="shared" si="102"/>
        <v>0</v>
      </c>
      <c r="BC37" s="7">
        <f t="shared" si="71"/>
        <v>1200</v>
      </c>
      <c r="BD37" s="11">
        <f t="shared" si="72"/>
        <v>2.0262775765094894</v>
      </c>
      <c r="BE37" s="11">
        <f t="shared" si="103"/>
        <v>2.847914826927497</v>
      </c>
      <c r="BF37" s="11">
        <f t="shared" si="104"/>
        <v>3.7520015884553595</v>
      </c>
      <c r="BG37" s="11">
        <f t="shared" si="105"/>
        <v>4.7446840200021123</v>
      </c>
      <c r="BH37" s="11">
        <f t="shared" si="106"/>
        <v>5.8324966557759712</v>
      </c>
      <c r="BI37" s="11">
        <f t="shared" si="107"/>
        <v>7.0223841095752189</v>
      </c>
      <c r="BJ37" s="11">
        <f t="shared" si="108"/>
        <v>8.3217238705005059</v>
      </c>
      <c r="BK37" s="11">
        <f t="shared" si="109"/>
        <v>9.7383502398252979</v>
      </c>
      <c r="BL37" s="11">
        <f t="shared" si="110"/>
        <v>11.280579460819267</v>
      </c>
      <c r="BM37" s="11">
        <f t="shared" si="111"/>
        <v>12.957236095454434</v>
      </c>
      <c r="BN37" s="11">
        <f t="shared" si="67"/>
        <v>14.777680704138877</v>
      </c>
      <c r="BO37" s="11">
        <f t="shared" si="68"/>
        <v>16.75183888692008</v>
      </c>
      <c r="BP37" s="11">
        <f t="shared" si="69"/>
        <v>18.890231746982966</v>
      </c>
      <c r="BQ37" s="11">
        <f t="shared" si="70"/>
        <v>21.204007839738253</v>
      </c>
      <c r="BR37" s="11"/>
      <c r="CS37" s="2">
        <v>1</v>
      </c>
      <c r="CT37" s="6" t="str">
        <f t="array" ref="CT37:CV56">TRANSPOSE(CS24:DL26)</f>
        <v/>
      </c>
      <c r="CU37" s="6" t="str">
        <v/>
      </c>
      <c r="CV37" s="6" t="str">
        <v/>
      </c>
      <c r="CX37" s="6"/>
      <c r="CY37" s="6"/>
      <c r="CZ37" s="6"/>
    </row>
    <row r="38" spans="2:116" x14ac:dyDescent="0.25">
      <c r="C38" s="2">
        <f>+'Input R1'!F10</f>
        <v>0</v>
      </c>
      <c r="D38" s="7">
        <f t="shared" ref="D38:D39" si="112">+D37</f>
        <v>0</v>
      </c>
      <c r="E38" s="4">
        <f>IF(C38="Y",LOOKUP(D38,BD$7:BM$8),0)</f>
        <v>0</v>
      </c>
      <c r="F38" s="4" t="e">
        <f>MIN(1,F36*E40)</f>
        <v>#N/A</v>
      </c>
      <c r="G38" s="2">
        <v>8</v>
      </c>
      <c r="H38" s="4">
        <f t="shared" si="93"/>
        <v>0</v>
      </c>
      <c r="I38" s="4">
        <f t="shared" si="94"/>
        <v>0</v>
      </c>
      <c r="J38" s="4">
        <f t="shared" si="95"/>
        <v>0</v>
      </c>
      <c r="K38" s="4">
        <f t="shared" si="96"/>
        <v>0</v>
      </c>
      <c r="L38" s="4">
        <f t="shared" si="97"/>
        <v>0</v>
      </c>
      <c r="M38" s="4">
        <f t="shared" si="98"/>
        <v>0</v>
      </c>
      <c r="N38" s="4">
        <f t="shared" si="99"/>
        <v>0</v>
      </c>
      <c r="O38" s="4">
        <f t="shared" si="100"/>
        <v>0</v>
      </c>
      <c r="P38" s="4">
        <f t="shared" si="101"/>
        <v>0</v>
      </c>
      <c r="Q38" s="4">
        <f t="shared" si="102"/>
        <v>0</v>
      </c>
      <c r="BC38" s="7">
        <f t="shared" si="71"/>
        <v>1250</v>
      </c>
      <c r="BD38" s="11">
        <f t="shared" si="72"/>
        <v>1.8236498188585404</v>
      </c>
      <c r="BE38" s="11">
        <f t="shared" si="103"/>
        <v>2.5702431313020657</v>
      </c>
      <c r="BF38" s="11">
        <f t="shared" si="104"/>
        <v>3.3955614375521002</v>
      </c>
      <c r="BG38" s="11">
        <f t="shared" si="105"/>
        <v>4.305800748151916</v>
      </c>
      <c r="BH38" s="11">
        <f t="shared" si="106"/>
        <v>5.3075719567561324</v>
      </c>
      <c r="BI38" s="11">
        <f t="shared" si="107"/>
        <v>6.4079254999873854</v>
      </c>
      <c r="BJ38" s="11">
        <f t="shared" si="108"/>
        <v>7.6143773415079608</v>
      </c>
      <c r="BK38" s="11">
        <f t="shared" si="109"/>
        <v>8.9349363450397075</v>
      </c>
      <c r="BL38" s="11">
        <f t="shared" si="110"/>
        <v>10.37813310395372</v>
      </c>
      <c r="BM38" s="11">
        <f t="shared" si="111"/>
        <v>11.953050298056709</v>
      </c>
      <c r="BN38" s="11">
        <f t="shared" si="67"/>
        <v>13.669354651328455</v>
      </c>
      <c r="BO38" s="11">
        <f t="shared" si="68"/>
        <v>15.537330567618364</v>
      </c>
      <c r="BP38" s="11">
        <f t="shared" si="69"/>
        <v>17.567915524694147</v>
      </c>
      <c r="BQ38" s="11">
        <f t="shared" si="70"/>
        <v>19.772737310555907</v>
      </c>
      <c r="BR38" s="11"/>
      <c r="CS38" s="2">
        <v>2</v>
      </c>
      <c r="CT38" s="6" t="str">
        <v/>
      </c>
      <c r="CU38" s="6" t="str">
        <v/>
      </c>
      <c r="CV38" s="6" t="str">
        <v/>
      </c>
      <c r="CX38" s="6"/>
      <c r="CY38" s="6"/>
      <c r="CZ38" s="6"/>
    </row>
    <row r="39" spans="2:116" x14ac:dyDescent="0.25">
      <c r="C39" s="2">
        <f>+'Input R1'!F11</f>
        <v>0</v>
      </c>
      <c r="D39" s="7">
        <f t="shared" si="112"/>
        <v>0</v>
      </c>
      <c r="E39" s="4">
        <f>IF(C39="Y",LOOKUP(D39,BD$9:BM$10),0)</f>
        <v>0</v>
      </c>
      <c r="G39" s="2">
        <v>9</v>
      </c>
      <c r="H39" s="4">
        <f t="shared" si="93"/>
        <v>0</v>
      </c>
      <c r="I39" s="4">
        <f t="shared" si="94"/>
        <v>0</v>
      </c>
      <c r="J39" s="4">
        <f t="shared" si="95"/>
        <v>0</v>
      </c>
      <c r="K39" s="4">
        <f t="shared" si="96"/>
        <v>0</v>
      </c>
      <c r="L39" s="4">
        <f t="shared" si="97"/>
        <v>0</v>
      </c>
      <c r="M39" s="4">
        <f t="shared" si="98"/>
        <v>0</v>
      </c>
      <c r="N39" s="4">
        <f t="shared" si="99"/>
        <v>0</v>
      </c>
      <c r="O39" s="4">
        <f t="shared" si="100"/>
        <v>0</v>
      </c>
      <c r="P39" s="4">
        <f t="shared" si="101"/>
        <v>0</v>
      </c>
      <c r="Q39" s="4">
        <f t="shared" si="102"/>
        <v>0</v>
      </c>
      <c r="BC39" s="7">
        <f t="shared" si="71"/>
        <v>1300</v>
      </c>
      <c r="BD39" s="11">
        <f t="shared" si="72"/>
        <v>1.6412848369726865</v>
      </c>
      <c r="BE39" s="11">
        <f t="shared" si="103"/>
        <v>2.3196444260001141</v>
      </c>
      <c r="BF39" s="11">
        <f t="shared" si="104"/>
        <v>3.0729831009846502</v>
      </c>
      <c r="BG39" s="11">
        <f t="shared" si="105"/>
        <v>3.9075141789478631</v>
      </c>
      <c r="BH39" s="11">
        <f t="shared" si="106"/>
        <v>4.8298904806480794</v>
      </c>
      <c r="BI39" s="11">
        <f t="shared" si="107"/>
        <v>5.8472320187384872</v>
      </c>
      <c r="BJ39" s="11">
        <f t="shared" si="108"/>
        <v>6.9671552674797814</v>
      </c>
      <c r="BK39" s="11">
        <f t="shared" si="109"/>
        <v>8.1978040965739289</v>
      </c>
      <c r="BL39" s="11">
        <f t="shared" si="110"/>
        <v>9.5478824556374189</v>
      </c>
      <c r="BM39" s="11">
        <f t="shared" si="111"/>
        <v>11.026688899957309</v>
      </c>
      <c r="BN39" s="11">
        <f t="shared" si="67"/>
        <v>12.644153052478813</v>
      </c>
      <c r="BO39" s="11">
        <f t="shared" si="68"/>
        <v>14.410874101466023</v>
      </c>
      <c r="BP39" s="11">
        <f t="shared" si="69"/>
        <v>16.338161437965546</v>
      </c>
      <c r="BQ39" s="11">
        <f t="shared" si="70"/>
        <v>18.438077542093371</v>
      </c>
      <c r="BR39" s="11"/>
      <c r="CS39" s="2">
        <v>3</v>
      </c>
      <c r="CT39" s="6" t="str">
        <v/>
      </c>
      <c r="CU39" s="6" t="str">
        <v/>
      </c>
      <c r="CV39" s="6" t="str">
        <v/>
      </c>
      <c r="CX39" s="6"/>
      <c r="CY39" s="6"/>
      <c r="CZ39" s="6"/>
    </row>
    <row r="40" spans="2:116" x14ac:dyDescent="0.25">
      <c r="E40" s="10">
        <f>SUM(E36:E39)</f>
        <v>0</v>
      </c>
      <c r="G40" s="2">
        <v>10</v>
      </c>
      <c r="H40" s="4">
        <f t="shared" si="93"/>
        <v>0</v>
      </c>
      <c r="I40" s="4">
        <f t="shared" si="94"/>
        <v>0</v>
      </c>
      <c r="J40" s="4">
        <f t="shared" si="95"/>
        <v>0</v>
      </c>
      <c r="K40" s="4">
        <f t="shared" si="96"/>
        <v>0</v>
      </c>
      <c r="L40" s="4">
        <f t="shared" si="97"/>
        <v>0</v>
      </c>
      <c r="M40" s="4">
        <f t="shared" si="98"/>
        <v>0</v>
      </c>
      <c r="N40" s="4">
        <f t="shared" si="99"/>
        <v>0</v>
      </c>
      <c r="O40" s="4">
        <f t="shared" si="100"/>
        <v>0</v>
      </c>
      <c r="P40" s="4">
        <f t="shared" si="101"/>
        <v>0</v>
      </c>
      <c r="Q40" s="4">
        <f t="shared" si="102"/>
        <v>0</v>
      </c>
      <c r="BC40" s="7">
        <f t="shared" si="71"/>
        <v>1350</v>
      </c>
      <c r="BD40" s="11">
        <f t="shared" si="72"/>
        <v>1.4771563532754179</v>
      </c>
      <c r="BE40" s="11">
        <f t="shared" si="103"/>
        <v>2.0934790944651027</v>
      </c>
      <c r="BF40" s="11">
        <f t="shared" si="104"/>
        <v>2.7810497063911082</v>
      </c>
      <c r="BG40" s="11">
        <f t="shared" si="105"/>
        <v>3.5460691173951853</v>
      </c>
      <c r="BH40" s="11">
        <f t="shared" si="106"/>
        <v>4.3952003373897517</v>
      </c>
      <c r="BI40" s="11">
        <f t="shared" si="107"/>
        <v>5.335599217098868</v>
      </c>
      <c r="BJ40" s="11">
        <f t="shared" si="108"/>
        <v>6.3749470697439978</v>
      </c>
      <c r="BK40" s="11">
        <f t="shared" si="109"/>
        <v>7.5214852586065772</v>
      </c>
      <c r="BL40" s="11">
        <f t="shared" si="110"/>
        <v>8.7840518591864214</v>
      </c>
      <c r="BM40" s="11">
        <f t="shared" si="111"/>
        <v>10.172120510210613</v>
      </c>
      <c r="BN40" s="11">
        <f t="shared" si="67"/>
        <v>11.695841573542896</v>
      </c>
      <c r="BO40" s="11">
        <f t="shared" si="68"/>
        <v>13.366085729109727</v>
      </c>
      <c r="BP40" s="11">
        <f t="shared" si="69"/>
        <v>15.194490137307948</v>
      </c>
      <c r="BQ40" s="11">
        <f t="shared" si="70"/>
        <v>17.193507308002054</v>
      </c>
      <c r="BR40" s="11"/>
      <c r="CS40" s="2">
        <v>4</v>
      </c>
      <c r="CT40" s="6" t="str">
        <v/>
      </c>
      <c r="CU40" s="6" t="str">
        <v/>
      </c>
      <c r="CV40" s="6" t="str">
        <v/>
      </c>
      <c r="CX40" s="6"/>
      <c r="CY40" s="6"/>
      <c r="CZ40" s="6"/>
    </row>
    <row r="41" spans="2:116" x14ac:dyDescent="0.25">
      <c r="B41" s="2">
        <v>3</v>
      </c>
      <c r="C41" s="2">
        <f>+'Input R1'!G8</f>
        <v>0</v>
      </c>
      <c r="D41" s="7">
        <f>+'Input R1'!G5</f>
        <v>0</v>
      </c>
      <c r="E41" s="4">
        <f>IF(C41="Y",LOOKUP(D41,BD$3:BM$4),0)</f>
        <v>0</v>
      </c>
      <c r="F41" s="2" t="e">
        <f>LOOKUP(D41,BD$12:BM$13)</f>
        <v>#N/A</v>
      </c>
      <c r="G41" s="4"/>
      <c r="H41" s="4">
        <f>MAX(H31:H40)</f>
        <v>0</v>
      </c>
      <c r="I41" s="4">
        <f t="shared" ref="I41:Q41" si="113">MAX(I31:I40)</f>
        <v>0</v>
      </c>
      <c r="J41" s="4">
        <f t="shared" si="113"/>
        <v>0</v>
      </c>
      <c r="K41" s="4">
        <f t="shared" si="113"/>
        <v>0</v>
      </c>
      <c r="L41" s="4">
        <f t="shared" si="113"/>
        <v>0</v>
      </c>
      <c r="M41" s="4">
        <f t="shared" si="113"/>
        <v>0</v>
      </c>
      <c r="N41" s="4">
        <f t="shared" si="113"/>
        <v>0</v>
      </c>
      <c r="O41" s="4">
        <f t="shared" si="113"/>
        <v>0</v>
      </c>
      <c r="P41" s="4">
        <f t="shared" si="113"/>
        <v>0</v>
      </c>
      <c r="Q41" s="4">
        <f t="shared" si="113"/>
        <v>0</v>
      </c>
      <c r="BC41" s="7">
        <f t="shared" si="71"/>
        <v>1400</v>
      </c>
      <c r="BD41" s="11">
        <f t="shared" si="72"/>
        <v>1.3294407179478762</v>
      </c>
      <c r="BE41" s="11">
        <f t="shared" si="103"/>
        <v>1.8893648827547551</v>
      </c>
      <c r="BF41" s="11">
        <f t="shared" si="104"/>
        <v>2.5168499842839527</v>
      </c>
      <c r="BG41" s="11">
        <f t="shared" si="105"/>
        <v>3.2180577240361301</v>
      </c>
      <c r="BH41" s="11">
        <f t="shared" si="106"/>
        <v>3.9996323070246733</v>
      </c>
      <c r="BI41" s="11">
        <f t="shared" si="107"/>
        <v>4.8687342856027156</v>
      </c>
      <c r="BJ41" s="11">
        <f t="shared" si="108"/>
        <v>5.8330765688157564</v>
      </c>
      <c r="BK41" s="11">
        <f t="shared" si="109"/>
        <v>6.9009627247715324</v>
      </c>
      <c r="BL41" s="11">
        <f t="shared" si="110"/>
        <v>8.0813277104515038</v>
      </c>
      <c r="BM41" s="11">
        <f t="shared" si="111"/>
        <v>9.3837811706692857</v>
      </c>
      <c r="BN41" s="11">
        <f t="shared" si="67"/>
        <v>10.818653455527173</v>
      </c>
      <c r="BO41" s="11">
        <f t="shared" si="68"/>
        <v>12.397044513749265</v>
      </c>
      <c r="BP41" s="11">
        <f t="shared" si="69"/>
        <v>14.130875827696382</v>
      </c>
      <c r="BQ41" s="11">
        <f t="shared" si="70"/>
        <v>16.032945564711905</v>
      </c>
      <c r="BR41" s="11"/>
      <c r="CS41" s="2">
        <v>5</v>
      </c>
      <c r="CT41" s="6" t="str">
        <v/>
      </c>
      <c r="CU41" s="6" t="str">
        <v/>
      </c>
      <c r="CV41" s="6" t="str">
        <v/>
      </c>
      <c r="CX41" s="177"/>
      <c r="CY41" s="6"/>
      <c r="CZ41" s="6"/>
    </row>
    <row r="42" spans="2:116" x14ac:dyDescent="0.25">
      <c r="C42" s="2">
        <f>+'Input R1'!G9</f>
        <v>0</v>
      </c>
      <c r="D42" s="7">
        <f>+D41</f>
        <v>0</v>
      </c>
      <c r="E42" s="4">
        <f>IF(C42="Y",LOOKUP(D42,BD$5:BM$6),0)</f>
        <v>0</v>
      </c>
      <c r="H42" s="156">
        <f>+'Input R1'!E21</f>
        <v>0</v>
      </c>
      <c r="I42" s="156">
        <f>+'Input R1'!F21</f>
        <v>0</v>
      </c>
      <c r="J42" s="156">
        <f>+'Input R1'!G21</f>
        <v>0</v>
      </c>
      <c r="K42" s="156">
        <f>+'Input R1'!H21</f>
        <v>0</v>
      </c>
      <c r="L42" s="156">
        <f>+'Input R1'!I21</f>
        <v>0</v>
      </c>
      <c r="M42" s="156">
        <f>+'Input R1'!J21</f>
        <v>0</v>
      </c>
      <c r="N42" s="156">
        <f>+'Input R1'!K21</f>
        <v>0</v>
      </c>
      <c r="O42" s="156">
        <f>+'Input R1'!L21</f>
        <v>0</v>
      </c>
      <c r="P42" s="156">
        <f>+'Input R1'!M21</f>
        <v>0</v>
      </c>
      <c r="Q42" s="156">
        <f>+'Input R1'!N21</f>
        <v>0</v>
      </c>
      <c r="BC42" s="7">
        <f t="shared" si="71"/>
        <v>1450</v>
      </c>
      <c r="BD42" s="11">
        <f t="shared" si="72"/>
        <v>1.1964966461530886</v>
      </c>
      <c r="BE42" s="11">
        <f t="shared" si="103"/>
        <v>1.7051518066861664</v>
      </c>
      <c r="BF42" s="11">
        <f t="shared" si="104"/>
        <v>2.2777492357769771</v>
      </c>
      <c r="BG42" s="11">
        <f t="shared" si="105"/>
        <v>2.9203873845627877</v>
      </c>
      <c r="BH42" s="11">
        <f t="shared" si="106"/>
        <v>3.6396653993924519</v>
      </c>
      <c r="BI42" s="11">
        <f t="shared" si="107"/>
        <v>4.442720035612477</v>
      </c>
      <c r="BJ42" s="11">
        <f t="shared" si="108"/>
        <v>5.3372650604664154</v>
      </c>
      <c r="BK42" s="11">
        <f t="shared" si="109"/>
        <v>6.3316332999778782</v>
      </c>
      <c r="BL42" s="11">
        <f t="shared" si="110"/>
        <v>7.43482149361538</v>
      </c>
      <c r="BM42" s="11">
        <f t="shared" si="111"/>
        <v>8.6565381299424118</v>
      </c>
      <c r="BN42" s="11">
        <f t="shared" si="67"/>
        <v>10.00725444636263</v>
      </c>
      <c r="BO42" s="11">
        <f t="shared" si="68"/>
        <v>11.498258786502436</v>
      </c>
      <c r="BP42" s="11">
        <f t="shared" si="69"/>
        <v>13.141714519757627</v>
      </c>
      <c r="BQ42" s="11">
        <f t="shared" si="70"/>
        <v>14.950721739093842</v>
      </c>
      <c r="BR42" s="11"/>
      <c r="CS42" s="2">
        <v>6</v>
      </c>
      <c r="CT42" s="6" t="str">
        <v/>
      </c>
      <c r="CU42" s="6" t="str">
        <v/>
      </c>
      <c r="CV42" s="6" t="str">
        <v/>
      </c>
      <c r="CX42" s="177"/>
      <c r="CY42" s="6"/>
      <c r="CZ42" s="6"/>
    </row>
    <row r="43" spans="2:116" x14ac:dyDescent="0.25">
      <c r="C43" s="2">
        <f>+'Input R1'!G10</f>
        <v>0</v>
      </c>
      <c r="D43" s="7">
        <f t="shared" ref="D43:D44" si="114">+D42</f>
        <v>0</v>
      </c>
      <c r="E43" s="4">
        <f>IF(C43="Y",LOOKUP(D43,BD$7:BM$8),0)</f>
        <v>0</v>
      </c>
      <c r="F43" s="4" t="e">
        <f>MIN(1,F41*E45)</f>
        <v>#N/A</v>
      </c>
      <c r="H43" s="156">
        <f>+'Input R1'!E40</f>
        <v>0</v>
      </c>
      <c r="I43" s="156">
        <f>+'Input R1'!F40</f>
        <v>0</v>
      </c>
      <c r="J43" s="156">
        <f>+'Input R1'!G40</f>
        <v>0</v>
      </c>
      <c r="K43" s="156">
        <f>+'Input R1'!H40</f>
        <v>0</v>
      </c>
      <c r="L43" s="156">
        <f>+'Input R1'!I40</f>
        <v>0</v>
      </c>
      <c r="M43" s="156">
        <f>+'Input R1'!J40</f>
        <v>0</v>
      </c>
      <c r="N43" s="156">
        <f>+'Input R1'!K40</f>
        <v>0</v>
      </c>
      <c r="O43" s="156">
        <f>+'Input R1'!L40</f>
        <v>0</v>
      </c>
      <c r="P43" s="156">
        <f>+'Input R1'!M40</f>
        <v>0</v>
      </c>
      <c r="Q43" s="156">
        <f>+'Input R1'!N40</f>
        <v>0</v>
      </c>
      <c r="BC43" s="7">
        <f t="shared" si="71"/>
        <v>1500</v>
      </c>
      <c r="BD43" s="11">
        <f t="shared" si="72"/>
        <v>1.0768469815377797</v>
      </c>
      <c r="BE43" s="11">
        <f t="shared" si="103"/>
        <v>1.5388995055342651</v>
      </c>
      <c r="BF43" s="11">
        <f t="shared" si="104"/>
        <v>2.0613630583781641</v>
      </c>
      <c r="BG43" s="11">
        <f t="shared" si="105"/>
        <v>2.6502515514907294</v>
      </c>
      <c r="BH43" s="11">
        <f t="shared" si="106"/>
        <v>3.3120955134471304</v>
      </c>
      <c r="BI43" s="11">
        <f t="shared" si="107"/>
        <v>4.0539820324963838</v>
      </c>
      <c r="BJ43" s="11">
        <f t="shared" si="108"/>
        <v>4.8835975303267682</v>
      </c>
      <c r="BK43" s="11">
        <f t="shared" si="109"/>
        <v>5.8092735527297013</v>
      </c>
      <c r="BL43" s="11">
        <f t="shared" si="110"/>
        <v>6.8400357741261466</v>
      </c>
      <c r="BM43" s="11">
        <f t="shared" si="111"/>
        <v>7.9856564248718707</v>
      </c>
      <c r="BN43" s="11">
        <f t="shared" si="67"/>
        <v>9.2567103628854284</v>
      </c>
      <c r="BO43" s="11">
        <f t="shared" si="68"/>
        <v>10.664635024481003</v>
      </c>
      <c r="BP43" s="11">
        <f t="shared" si="69"/>
        <v>12.221794503374586</v>
      </c>
      <c r="BQ43" s="11">
        <f t="shared" si="70"/>
        <v>13.941548021704998</v>
      </c>
      <c r="BR43" s="11"/>
      <c r="CS43" s="2">
        <v>7</v>
      </c>
      <c r="CT43" s="6" t="str">
        <v/>
      </c>
      <c r="CU43" s="6" t="str">
        <v/>
      </c>
      <c r="CV43" s="6" t="str">
        <v/>
      </c>
      <c r="CX43" s="6"/>
      <c r="CY43" s="6"/>
      <c r="CZ43" s="6"/>
    </row>
    <row r="44" spans="2:116" x14ac:dyDescent="0.25">
      <c r="C44" s="2">
        <f>+'Input R1'!G11</f>
        <v>0</v>
      </c>
      <c r="D44" s="7">
        <f t="shared" si="114"/>
        <v>0</v>
      </c>
      <c r="E44" s="4">
        <f>IF(C44="Y",LOOKUP(D44,BD$9:BM$10),0)</f>
        <v>0</v>
      </c>
      <c r="BC44" s="7">
        <f t="shared" si="71"/>
        <v>1550</v>
      </c>
      <c r="BD44" s="11">
        <f t="shared" si="72"/>
        <v>0.96916228338400179</v>
      </c>
      <c r="BE44" s="11">
        <f t="shared" si="103"/>
        <v>1.3888568037446742</v>
      </c>
      <c r="BF44" s="11">
        <f t="shared" si="104"/>
        <v>1.8655335678322384</v>
      </c>
      <c r="BG44" s="11">
        <f t="shared" si="105"/>
        <v>2.4051032829778367</v>
      </c>
      <c r="BH44" s="11">
        <f t="shared" si="106"/>
        <v>3.014006917236888</v>
      </c>
      <c r="BI44" s="11">
        <f t="shared" si="107"/>
        <v>3.6992586046529494</v>
      </c>
      <c r="BJ44" s="11">
        <f t="shared" si="108"/>
        <v>4.4684917402489912</v>
      </c>
      <c r="BK44" s="11">
        <f t="shared" si="109"/>
        <v>5.3300084846294986</v>
      </c>
      <c r="BL44" s="11">
        <f t="shared" si="110"/>
        <v>6.2928329121960518</v>
      </c>
      <c r="BM44" s="11">
        <f t="shared" si="111"/>
        <v>7.3667680519442973</v>
      </c>
      <c r="BN44" s="11">
        <f t="shared" si="67"/>
        <v>8.562457085669017</v>
      </c>
      <c r="BO44" s="11">
        <f t="shared" si="68"/>
        <v>9.8914489852061234</v>
      </c>
      <c r="BP44" s="11">
        <f t="shared" si="69"/>
        <v>11.366268888138357</v>
      </c>
      <c r="BQ44" s="11">
        <f t="shared" si="70"/>
        <v>13.000493530239901</v>
      </c>
      <c r="BR44" s="11"/>
      <c r="CS44" s="2">
        <v>8</v>
      </c>
      <c r="CT44" s="6" t="str">
        <v/>
      </c>
      <c r="CU44" s="6" t="str">
        <v/>
      </c>
      <c r="CV44" s="6" t="str">
        <v/>
      </c>
      <c r="CX44" s="6"/>
      <c r="CY44" s="6"/>
      <c r="CZ44" s="6"/>
    </row>
    <row r="45" spans="2:116" x14ac:dyDescent="0.25">
      <c r="E45" s="10">
        <f>SUM(E41:E44)</f>
        <v>0</v>
      </c>
      <c r="H45" s="2">
        <f t="array" ref="H45:I54">TRANSPOSE(H42:Q43)</f>
        <v>0</v>
      </c>
      <c r="I45" s="2">
        <v>0</v>
      </c>
      <c r="BC45" s="7">
        <f t="shared" si="71"/>
        <v>1600</v>
      </c>
      <c r="BD45" s="11">
        <f t="shared" si="72"/>
        <v>0.8722460550456016</v>
      </c>
      <c r="BE45" s="11">
        <f t="shared" si="103"/>
        <v>1.2534432653795684</v>
      </c>
      <c r="BF45" s="11">
        <f t="shared" si="104"/>
        <v>1.6883078788881756</v>
      </c>
      <c r="BG45" s="11">
        <f t="shared" si="105"/>
        <v>2.1826312293023866</v>
      </c>
      <c r="BH45" s="11">
        <f t="shared" si="106"/>
        <v>2.7427462946855674</v>
      </c>
      <c r="BI45" s="11">
        <f t="shared" si="107"/>
        <v>3.3755734767458154</v>
      </c>
      <c r="BJ45" s="11">
        <f t="shared" si="108"/>
        <v>4.0886699423278259</v>
      </c>
      <c r="BK45" s="11">
        <f t="shared" si="109"/>
        <v>4.8902827846475629</v>
      </c>
      <c r="BL45" s="11">
        <f t="shared" si="110"/>
        <v>5.7894062792203647</v>
      </c>
      <c r="BM45" s="11">
        <f t="shared" si="111"/>
        <v>6.7958435279186107</v>
      </c>
      <c r="BN45" s="11">
        <f t="shared" si="67"/>
        <v>7.9202728042438366</v>
      </c>
      <c r="BO45" s="11">
        <f t="shared" si="68"/>
        <v>9.1743189337786735</v>
      </c>
      <c r="BP45" s="11">
        <f t="shared" si="69"/>
        <v>10.570630065968665</v>
      </c>
      <c r="BQ45" s="11">
        <f t="shared" si="70"/>
        <v>12.122960216948698</v>
      </c>
      <c r="BR45" s="11"/>
      <c r="CS45" s="2">
        <v>9</v>
      </c>
      <c r="CT45" s="6" t="str">
        <v/>
      </c>
      <c r="CU45" s="6" t="str">
        <v/>
      </c>
      <c r="CV45" s="6" t="str">
        <v/>
      </c>
      <c r="CX45" s="6"/>
      <c r="CY45" s="6"/>
      <c r="CZ45" s="6"/>
    </row>
    <row r="46" spans="2:116" x14ac:dyDescent="0.25">
      <c r="B46" s="2">
        <v>4</v>
      </c>
      <c r="C46" s="2">
        <f>+'Input R1'!H8</f>
        <v>0</v>
      </c>
      <c r="D46" s="7">
        <f>+'Input R1'!H5</f>
        <v>0</v>
      </c>
      <c r="E46" s="4">
        <f>IF(C46="Y",LOOKUP(D46,BD$3:BM$4),0)</f>
        <v>0</v>
      </c>
      <c r="F46" s="2" t="e">
        <f>LOOKUP(D46,BD$12:BM$13)</f>
        <v>#N/A</v>
      </c>
      <c r="G46" s="4"/>
      <c r="H46" s="4">
        <v>0</v>
      </c>
      <c r="I46" s="4">
        <v>0</v>
      </c>
      <c r="J46" s="4"/>
      <c r="K46" s="4"/>
      <c r="L46" s="4"/>
      <c r="M46" s="4"/>
      <c r="BC46" s="7">
        <f t="shared" si="71"/>
        <v>1650</v>
      </c>
      <c r="BD46" s="11">
        <f t="shared" si="72"/>
        <v>0.78502144954104147</v>
      </c>
      <c r="BE46" s="11">
        <f t="shared" si="103"/>
        <v>1.1312325470050604</v>
      </c>
      <c r="BF46" s="11">
        <f t="shared" si="104"/>
        <v>1.5279186303937988</v>
      </c>
      <c r="BG46" s="11">
        <f t="shared" si="105"/>
        <v>1.9807378405919156</v>
      </c>
      <c r="BH46" s="11">
        <f t="shared" si="106"/>
        <v>2.4958991281638658</v>
      </c>
      <c r="BI46" s="11">
        <f t="shared" si="107"/>
        <v>3.0802107975305559</v>
      </c>
      <c r="BJ46" s="11">
        <f t="shared" si="108"/>
        <v>3.7411329972299594</v>
      </c>
      <c r="BK46" s="11">
        <f t="shared" si="109"/>
        <v>4.4868344549141375</v>
      </c>
      <c r="BL46" s="11">
        <f t="shared" si="110"/>
        <v>5.3262537768827327</v>
      </c>
      <c r="BM46" s="11">
        <f t="shared" si="111"/>
        <v>6.2691656545049153</v>
      </c>
      <c r="BN46" s="11">
        <f t="shared" si="67"/>
        <v>7.3262523439255451</v>
      </c>
      <c r="BO46" s="11">
        <f t="shared" si="68"/>
        <v>8.5091808110797142</v>
      </c>
      <c r="BP46" s="11">
        <f t="shared" si="69"/>
        <v>9.8306859613508522</v>
      </c>
      <c r="BQ46" s="11">
        <f t="shared" si="70"/>
        <v>11.304660402304652</v>
      </c>
      <c r="BR46" s="11"/>
      <c r="CS46" s="2">
        <v>10</v>
      </c>
      <c r="CT46" s="6" t="str">
        <v/>
      </c>
      <c r="CU46" s="6" t="str">
        <v/>
      </c>
      <c r="CV46" s="6" t="str">
        <v/>
      </c>
      <c r="CX46" s="6"/>
      <c r="CY46" s="6"/>
      <c r="CZ46" s="6"/>
    </row>
    <row r="47" spans="2:116" x14ac:dyDescent="0.25">
      <c r="C47" s="2">
        <f>+'Input R1'!H9</f>
        <v>0</v>
      </c>
      <c r="D47" s="7">
        <f>+D46</f>
        <v>0</v>
      </c>
      <c r="E47" s="4">
        <f>IF(C47="Y",LOOKUP(D47,BD$5:BM$6),0)</f>
        <v>0</v>
      </c>
      <c r="H47" s="2">
        <v>0</v>
      </c>
      <c r="I47" s="2">
        <v>0</v>
      </c>
      <c r="BC47" s="7">
        <f t="shared" si="71"/>
        <v>1700</v>
      </c>
      <c r="BD47" s="11">
        <f t="shared" si="72"/>
        <v>0.70651930458693735</v>
      </c>
      <c r="BE47" s="11">
        <f t="shared" si="103"/>
        <v>1.0209373736720671</v>
      </c>
      <c r="BF47" s="11">
        <f t="shared" si="104"/>
        <v>1.3827663605063878</v>
      </c>
      <c r="BG47" s="11">
        <f t="shared" si="105"/>
        <v>1.7975195903371632</v>
      </c>
      <c r="BH47" s="11">
        <f t="shared" si="106"/>
        <v>2.2712682066291174</v>
      </c>
      <c r="BI47" s="11">
        <f t="shared" si="107"/>
        <v>2.8106923527466314</v>
      </c>
      <c r="BJ47" s="11">
        <f t="shared" si="108"/>
        <v>3.4231366924654116</v>
      </c>
      <c r="BK47" s="11">
        <f t="shared" si="109"/>
        <v>4.1166706123837198</v>
      </c>
      <c r="BL47" s="11">
        <f t="shared" si="110"/>
        <v>4.9001534747321118</v>
      </c>
      <c r="BM47" s="11">
        <f t="shared" si="111"/>
        <v>5.7833053162807815</v>
      </c>
      <c r="BN47" s="11">
        <f t="shared" si="67"/>
        <v>6.7767834181311253</v>
      </c>
      <c r="BO47" s="11">
        <f t="shared" si="68"/>
        <v>7.8922652022764304</v>
      </c>
      <c r="BP47" s="11">
        <f t="shared" si="69"/>
        <v>9.1425379440562864</v>
      </c>
      <c r="BQ47" s="11">
        <f t="shared" si="70"/>
        <v>10.541595825149081</v>
      </c>
      <c r="BR47" s="11"/>
      <c r="CS47" s="2">
        <v>1</v>
      </c>
      <c r="CT47" s="6" t="str">
        <v/>
      </c>
      <c r="CU47" s="6" t="str">
        <v/>
      </c>
      <c r="CV47" s="6" t="str">
        <v/>
      </c>
      <c r="CX47" s="6"/>
      <c r="CY47" s="6"/>
      <c r="CZ47" s="6"/>
    </row>
    <row r="48" spans="2:116" x14ac:dyDescent="0.25">
      <c r="C48" s="2">
        <f>+'Input R1'!H10</f>
        <v>0</v>
      </c>
      <c r="D48" s="7">
        <f t="shared" ref="D48:D49" si="115">+D47</f>
        <v>0</v>
      </c>
      <c r="E48" s="4">
        <f>IF(C48="Y",LOOKUP(D48,BD$7:BM$8),0)</f>
        <v>0</v>
      </c>
      <c r="F48" s="4" t="e">
        <f>MIN(1,F46*E50)</f>
        <v>#N/A</v>
      </c>
      <c r="H48" s="2">
        <v>0</v>
      </c>
      <c r="I48" s="2">
        <v>0</v>
      </c>
      <c r="BC48" s="7">
        <f t="shared" si="71"/>
        <v>1750</v>
      </c>
      <c r="BD48" s="11">
        <f t="shared" si="72"/>
        <v>0.63586737412824368</v>
      </c>
      <c r="BE48" s="11">
        <f t="shared" si="103"/>
        <v>0.92139597973904053</v>
      </c>
      <c r="BF48" s="11">
        <f t="shared" si="104"/>
        <v>1.2514035562582808</v>
      </c>
      <c r="BG48" s="11">
        <f t="shared" si="105"/>
        <v>1.6312490282309753</v>
      </c>
      <c r="BH48" s="11">
        <f t="shared" si="106"/>
        <v>2.0668540680324963</v>
      </c>
      <c r="BI48" s="11">
        <f t="shared" si="107"/>
        <v>2.5647567718813007</v>
      </c>
      <c r="BJ48" s="11">
        <f t="shared" si="108"/>
        <v>3.1321700736058506</v>
      </c>
      <c r="BK48" s="11">
        <f t="shared" si="109"/>
        <v>3.7770452868620614</v>
      </c>
      <c r="BL48" s="11">
        <f t="shared" si="110"/>
        <v>4.5081411967535407</v>
      </c>
      <c r="BM48" s="11">
        <f t="shared" si="111"/>
        <v>5.3350991542690185</v>
      </c>
      <c r="BN48" s="11">
        <f t="shared" si="67"/>
        <v>6.2685246617712878</v>
      </c>
      <c r="BO48" s="11">
        <f t="shared" si="68"/>
        <v>7.3200759751113846</v>
      </c>
      <c r="BP48" s="11">
        <f t="shared" si="69"/>
        <v>8.5025602879723401</v>
      </c>
      <c r="BQ48" s="11">
        <f t="shared" si="70"/>
        <v>9.8300381069515108</v>
      </c>
      <c r="BR48" s="11"/>
      <c r="CS48" s="2">
        <v>2</v>
      </c>
      <c r="CT48" s="6" t="str">
        <v/>
      </c>
      <c r="CU48" s="6" t="str">
        <v/>
      </c>
      <c r="CV48" s="6" t="str">
        <v/>
      </c>
      <c r="CX48" s="177"/>
      <c r="CY48" s="6"/>
      <c r="CZ48" s="6"/>
    </row>
    <row r="49" spans="2:104" x14ac:dyDescent="0.25">
      <c r="C49" s="2">
        <f>+'Input R1'!H11</f>
        <v>0</v>
      </c>
      <c r="D49" s="7">
        <f t="shared" si="115"/>
        <v>0</v>
      </c>
      <c r="E49" s="4">
        <f>IF(C49="Y",LOOKUP(D49,BD$9:BM$10),0)</f>
        <v>0</v>
      </c>
      <c r="H49" s="2">
        <v>0</v>
      </c>
      <c r="I49" s="2">
        <v>0</v>
      </c>
      <c r="K49" s="2">
        <v>1</v>
      </c>
      <c r="L49" s="2">
        <v>50</v>
      </c>
      <c r="BC49" s="7">
        <f t="shared" si="71"/>
        <v>1800</v>
      </c>
      <c r="BD49" s="11">
        <f t="shared" si="72"/>
        <v>0.57228063671541929</v>
      </c>
      <c r="BE49" s="11">
        <f t="shared" si="103"/>
        <v>0.83155987171448409</v>
      </c>
      <c r="BF49" s="11">
        <f t="shared" si="104"/>
        <v>1.132520218413744</v>
      </c>
      <c r="BG49" s="11">
        <f t="shared" si="105"/>
        <v>1.4803584931196099</v>
      </c>
      <c r="BH49" s="11">
        <f t="shared" si="106"/>
        <v>1.8808372019095712</v>
      </c>
      <c r="BI49" s="11">
        <f t="shared" si="107"/>
        <v>2.3403405543416862</v>
      </c>
      <c r="BJ49" s="11">
        <f t="shared" si="108"/>
        <v>2.8659356173493524</v>
      </c>
      <c r="BK49" s="11">
        <f t="shared" si="109"/>
        <v>3.4654390506959398</v>
      </c>
      <c r="BL49" s="11">
        <f t="shared" si="110"/>
        <v>4.1474899010132553</v>
      </c>
      <c r="BM49" s="11">
        <f t="shared" si="111"/>
        <v>4.9216289698131668</v>
      </c>
      <c r="BN49" s="11">
        <f t="shared" si="67"/>
        <v>5.7983853121384383</v>
      </c>
      <c r="BO49" s="11">
        <f t="shared" si="68"/>
        <v>6.7893704669158055</v>
      </c>
      <c r="BP49" s="11">
        <f t="shared" si="69"/>
        <v>7.9073810678142706</v>
      </c>
      <c r="BQ49" s="11">
        <f t="shared" si="70"/>
        <v>9.1665105347322768</v>
      </c>
      <c r="BR49" s="11"/>
      <c r="CS49" s="2">
        <v>3</v>
      </c>
      <c r="CT49" s="6" t="str">
        <v/>
      </c>
      <c r="CU49" s="6" t="str">
        <v/>
      </c>
      <c r="CV49" s="6" t="str">
        <v/>
      </c>
      <c r="CX49" s="6"/>
      <c r="CY49" s="6"/>
      <c r="CZ49" s="6"/>
    </row>
    <row r="50" spans="2:104" x14ac:dyDescent="0.25">
      <c r="E50" s="10">
        <f>SUM(E46:E49)</f>
        <v>0</v>
      </c>
      <c r="H50" s="2">
        <v>0</v>
      </c>
      <c r="I50" s="2">
        <v>0</v>
      </c>
      <c r="K50" s="2">
        <v>2</v>
      </c>
      <c r="L50" s="2">
        <v>250</v>
      </c>
      <c r="BC50" s="7">
        <f t="shared" si="71"/>
        <v>1850</v>
      </c>
      <c r="BD50" s="11">
        <f t="shared" si="72"/>
        <v>0.51505257304387742</v>
      </c>
      <c r="BE50" s="11">
        <f t="shared" si="103"/>
        <v>0.75048278422232184</v>
      </c>
      <c r="BF50" s="11">
        <f t="shared" si="104"/>
        <v>1.0249307976644382</v>
      </c>
      <c r="BG50" s="11">
        <f t="shared" si="105"/>
        <v>1.3434253325060457</v>
      </c>
      <c r="BH50" s="11">
        <f t="shared" si="106"/>
        <v>1.7115618537377093</v>
      </c>
      <c r="BI50" s="11">
        <f t="shared" si="107"/>
        <v>2.1355607558367882</v>
      </c>
      <c r="BJ50" s="11">
        <f t="shared" si="108"/>
        <v>2.6223310898746566</v>
      </c>
      <c r="BK50" s="11">
        <f t="shared" si="109"/>
        <v>3.1795403290135238</v>
      </c>
      <c r="BL50" s="11">
        <f t="shared" si="110"/>
        <v>3.8156907089321934</v>
      </c>
      <c r="BM50" s="11">
        <f t="shared" si="111"/>
        <v>4.5402027246526444</v>
      </c>
      <c r="BN50" s="11">
        <f t="shared" si="67"/>
        <v>5.3635064137280528</v>
      </c>
      <c r="BO50" s="11">
        <f t="shared" si="68"/>
        <v>6.2971411080644062</v>
      </c>
      <c r="BP50" s="11">
        <f t="shared" si="69"/>
        <v>7.3538643930672665</v>
      </c>
      <c r="BQ50" s="11">
        <f t="shared" si="70"/>
        <v>8.5477710736378416</v>
      </c>
      <c r="BR50" s="11"/>
      <c r="CS50" s="2">
        <v>4</v>
      </c>
      <c r="CT50" s="6" t="str">
        <v/>
      </c>
      <c r="CU50" s="6" t="str">
        <v/>
      </c>
      <c r="CV50" s="6" t="str">
        <v/>
      </c>
      <c r="CX50" s="6"/>
      <c r="CY50" s="6"/>
      <c r="CZ50" s="6"/>
    </row>
    <row r="51" spans="2:104" x14ac:dyDescent="0.25">
      <c r="B51" s="2">
        <v>5</v>
      </c>
      <c r="C51" s="2">
        <f>+'Input R1'!I8</f>
        <v>0</v>
      </c>
      <c r="D51" s="7">
        <f>+'Input R1'!I5</f>
        <v>0</v>
      </c>
      <c r="E51" s="4">
        <f>IF(C51="Y",LOOKUP(D51,BD$3:BM$4),0)</f>
        <v>0</v>
      </c>
      <c r="F51" s="2" t="e">
        <f>LOOKUP(D51,BD$12:BM$13)</f>
        <v>#N/A</v>
      </c>
      <c r="G51" s="4"/>
      <c r="H51" s="4">
        <v>0</v>
      </c>
      <c r="I51" s="4">
        <v>0</v>
      </c>
      <c r="J51" s="4"/>
      <c r="K51" s="2">
        <v>3</v>
      </c>
      <c r="L51" s="2">
        <v>350</v>
      </c>
      <c r="M51" s="4"/>
      <c r="BC51" s="7">
        <f t="shared" si="71"/>
        <v>1900</v>
      </c>
      <c r="BD51" s="11">
        <f t="shared" si="72"/>
        <v>0.46354731573948971</v>
      </c>
      <c r="BE51" s="11">
        <f t="shared" si="103"/>
        <v>0.67731071276064547</v>
      </c>
      <c r="BF51" s="11">
        <f t="shared" si="104"/>
        <v>0.92756237188631652</v>
      </c>
      <c r="BG51" s="11">
        <f t="shared" si="105"/>
        <v>1.2191584892492362</v>
      </c>
      <c r="BH51" s="11">
        <f t="shared" si="106"/>
        <v>1.5575212869013151</v>
      </c>
      <c r="BI51" s="11">
        <f t="shared" si="107"/>
        <v>1.9486991897010686</v>
      </c>
      <c r="BJ51" s="11">
        <f t="shared" si="108"/>
        <v>2.3994329472353102</v>
      </c>
      <c r="BK51" s="11">
        <f t="shared" si="109"/>
        <v>2.9172282518699069</v>
      </c>
      <c r="BL51" s="11">
        <f t="shared" si="110"/>
        <v>3.5104354522176164</v>
      </c>
      <c r="BM51" s="11">
        <f t="shared" si="111"/>
        <v>4.1883370134920623</v>
      </c>
      <c r="BN51" s="11">
        <f t="shared" si="67"/>
        <v>4.9612434326984465</v>
      </c>
      <c r="BO51" s="11">
        <f t="shared" si="68"/>
        <v>5.8405983777297328</v>
      </c>
      <c r="BP51" s="11">
        <f t="shared" si="69"/>
        <v>6.8390938855525532</v>
      </c>
      <c r="BQ51" s="11">
        <f t="shared" si="70"/>
        <v>7.9707965261672813</v>
      </c>
      <c r="BR51" s="11"/>
      <c r="CS51" s="2">
        <v>5</v>
      </c>
      <c r="CT51" s="6" t="str">
        <v/>
      </c>
      <c r="CU51" s="6" t="str">
        <v/>
      </c>
      <c r="CV51" s="6" t="str">
        <v/>
      </c>
      <c r="CX51" s="6"/>
      <c r="CY51" s="177"/>
      <c r="CZ51" s="177"/>
    </row>
    <row r="52" spans="2:104" x14ac:dyDescent="0.25">
      <c r="C52" s="2">
        <f>+'Input R1'!I9</f>
        <v>0</v>
      </c>
      <c r="D52" s="7">
        <f>+D51</f>
        <v>0</v>
      </c>
      <c r="E52" s="4">
        <f>IF(C52="Y",LOOKUP(D52,BD$5:BM$6),0)</f>
        <v>0</v>
      </c>
      <c r="H52" s="2">
        <v>0</v>
      </c>
      <c r="I52" s="2">
        <v>0</v>
      </c>
      <c r="K52" s="2">
        <v>4</v>
      </c>
      <c r="L52" s="2">
        <v>250</v>
      </c>
      <c r="BC52" s="7">
        <f t="shared" si="71"/>
        <v>1950</v>
      </c>
      <c r="BD52" s="11">
        <f t="shared" si="72"/>
        <v>0.41719258416554073</v>
      </c>
      <c r="BE52" s="11">
        <f t="shared" si="103"/>
        <v>0.61127291826648256</v>
      </c>
      <c r="BF52" s="11">
        <f t="shared" si="104"/>
        <v>0.8394439465571164</v>
      </c>
      <c r="BG52" s="11">
        <f t="shared" si="105"/>
        <v>1.1063863289936817</v>
      </c>
      <c r="BH52" s="11">
        <f t="shared" si="106"/>
        <v>1.4173443710801965</v>
      </c>
      <c r="BI52" s="11">
        <f t="shared" si="107"/>
        <v>1.7781880106022245</v>
      </c>
      <c r="BJ52" s="11">
        <f t="shared" si="108"/>
        <v>2.1954811467203079</v>
      </c>
      <c r="BK52" s="11">
        <f t="shared" si="109"/>
        <v>2.6765569210906386</v>
      </c>
      <c r="BL52" s="11">
        <f t="shared" si="110"/>
        <v>3.2296006160402055</v>
      </c>
      <c r="BM52" s="11">
        <f t="shared" si="111"/>
        <v>3.8637408949464258</v>
      </c>
      <c r="BN52" s="11">
        <f t="shared" si="67"/>
        <v>4.5891501752460604</v>
      </c>
      <c r="BO52" s="11">
        <f t="shared" si="68"/>
        <v>5.4171549953443234</v>
      </c>
      <c r="BP52" s="11">
        <f t="shared" si="69"/>
        <v>6.3603573135638705</v>
      </c>
      <c r="BQ52" s="11">
        <f t="shared" si="70"/>
        <v>7.4327677606509841</v>
      </c>
      <c r="BR52" s="11"/>
      <c r="CS52" s="2">
        <v>6</v>
      </c>
      <c r="CT52" s="6" t="str">
        <v/>
      </c>
      <c r="CU52" s="6" t="str">
        <v/>
      </c>
      <c r="CV52" s="6" t="str">
        <v/>
      </c>
      <c r="CX52" s="6"/>
      <c r="CY52" s="177"/>
      <c r="CZ52" s="6"/>
    </row>
    <row r="53" spans="2:104" x14ac:dyDescent="0.25">
      <c r="C53" s="2">
        <f>+'Input R1'!I10</f>
        <v>0</v>
      </c>
      <c r="D53" s="7">
        <f t="shared" ref="D53:D54" si="116">+D52</f>
        <v>0</v>
      </c>
      <c r="E53" s="4">
        <f>IF(C53="Y",LOOKUP(D53,BD$7:BM$8),0)</f>
        <v>0</v>
      </c>
      <c r="F53" s="4" t="e">
        <f>MIN(1,F51*E55)</f>
        <v>#N/A</v>
      </c>
      <c r="H53" s="2">
        <v>0</v>
      </c>
      <c r="I53" s="2">
        <v>0</v>
      </c>
      <c r="BC53" s="7">
        <f t="shared" si="71"/>
        <v>2000</v>
      </c>
      <c r="BD53" s="11">
        <f t="shared" si="72"/>
        <v>0.37547332574898667</v>
      </c>
      <c r="BE53" s="11">
        <f t="shared" si="103"/>
        <v>0.55167380873550054</v>
      </c>
      <c r="BF53" s="11">
        <f t="shared" si="104"/>
        <v>0.75969677163419025</v>
      </c>
      <c r="BG53" s="11">
        <f t="shared" si="105"/>
        <v>1.004045593561766</v>
      </c>
      <c r="BH53" s="11">
        <f t="shared" si="106"/>
        <v>1.2897833776829786</v>
      </c>
      <c r="BI53" s="11">
        <f t="shared" si="107"/>
        <v>1.6225965596745295</v>
      </c>
      <c r="BJ53" s="11">
        <f t="shared" si="108"/>
        <v>2.0088652492490811</v>
      </c>
      <c r="BK53" s="11">
        <f t="shared" si="109"/>
        <v>2.4557409751006598</v>
      </c>
      <c r="BL53" s="11">
        <f t="shared" si="110"/>
        <v>2.9712325667569877</v>
      </c>
      <c r="BM53" s="11">
        <f t="shared" si="111"/>
        <v>3.5643009755880759</v>
      </c>
      <c r="BN53" s="11">
        <f t="shared" si="67"/>
        <v>4.2449639121026035</v>
      </c>
      <c r="BO53" s="11">
        <f t="shared" si="68"/>
        <v>5.024411258181857</v>
      </c>
      <c r="BP53" s="11">
        <f t="shared" si="69"/>
        <v>5.9151323016143955</v>
      </c>
      <c r="BQ53" s="11">
        <f t="shared" si="70"/>
        <v>6.9310559368070379</v>
      </c>
      <c r="BR53" s="11"/>
      <c r="CS53" s="2">
        <v>7</v>
      </c>
      <c r="CT53" s="6" t="str">
        <v/>
      </c>
      <c r="CU53" s="6" t="str">
        <v/>
      </c>
      <c r="CV53" s="6" t="str">
        <v/>
      </c>
      <c r="CX53" s="6"/>
      <c r="CY53" s="6"/>
      <c r="CZ53" s="6"/>
    </row>
    <row r="54" spans="2:104" x14ac:dyDescent="0.25">
      <c r="C54" s="2">
        <f>+'Input R1'!I11</f>
        <v>0</v>
      </c>
      <c r="D54" s="7">
        <f t="shared" si="116"/>
        <v>0</v>
      </c>
      <c r="E54" s="4">
        <f>IF(C54="Y",LOOKUP(D54,BD$9:BM$10),0)</f>
        <v>0</v>
      </c>
      <c r="H54" s="2">
        <v>0</v>
      </c>
      <c r="I54" s="2">
        <v>0</v>
      </c>
      <c r="BC54" s="7">
        <f t="shared" si="71"/>
        <v>2050</v>
      </c>
      <c r="BD54" s="11">
        <f t="shared" si="72"/>
        <v>0.337925993174088</v>
      </c>
      <c r="BE54" s="11">
        <f t="shared" si="103"/>
        <v>0.4978856123837892</v>
      </c>
      <c r="BF54" s="11">
        <f t="shared" si="104"/>
        <v>0.68752557832894212</v>
      </c>
      <c r="BG54" s="11">
        <f t="shared" si="105"/>
        <v>0.91117137615730259</v>
      </c>
      <c r="BH54" s="11">
        <f t="shared" si="106"/>
        <v>1.1737028736915103</v>
      </c>
      <c r="BI54" s="11">
        <f t="shared" si="107"/>
        <v>1.4806193607030078</v>
      </c>
      <c r="BJ54" s="11">
        <f t="shared" si="108"/>
        <v>1.8381117030629086</v>
      </c>
      <c r="BK54" s="11">
        <f t="shared" si="109"/>
        <v>2.2531423446548544</v>
      </c>
      <c r="BL54" s="11">
        <f t="shared" si="110"/>
        <v>2.7335339614164273</v>
      </c>
      <c r="BM54" s="11">
        <f t="shared" si="111"/>
        <v>3.2880676499799986</v>
      </c>
      <c r="BN54" s="11">
        <f t="shared" si="67"/>
        <v>3.9265916186949061</v>
      </c>
      <c r="BO54" s="11">
        <f t="shared" si="68"/>
        <v>4.6601414419636695</v>
      </c>
      <c r="BP54" s="11">
        <f t="shared" si="69"/>
        <v>5.5010730405013843</v>
      </c>
      <c r="BQ54" s="11">
        <f t="shared" si="70"/>
        <v>6.4632096610725585</v>
      </c>
      <c r="BR54" s="11"/>
      <c r="CS54" s="2">
        <v>8</v>
      </c>
      <c r="CT54" s="6" t="str">
        <v/>
      </c>
      <c r="CU54" s="6" t="str">
        <v/>
      </c>
      <c r="CV54" s="6" t="str">
        <v/>
      </c>
      <c r="CX54" s="6"/>
      <c r="CY54" s="6"/>
      <c r="CZ54" s="6"/>
    </row>
    <row r="55" spans="2:104" x14ac:dyDescent="0.25">
      <c r="E55" s="10">
        <f>SUM(E51:E54)</f>
        <v>0</v>
      </c>
      <c r="BC55" s="7">
        <f t="shared" si="71"/>
        <v>2100</v>
      </c>
      <c r="BD55" s="11">
        <f t="shared" si="72"/>
        <v>0.3041333938566792</v>
      </c>
      <c r="BE55" s="11">
        <f t="shared" si="103"/>
        <v>0.44934176517636976</v>
      </c>
      <c r="BF55" s="11">
        <f t="shared" si="104"/>
        <v>0.62221064838769258</v>
      </c>
      <c r="BG55" s="11">
        <f t="shared" si="105"/>
        <v>0.82688802386275195</v>
      </c>
      <c r="BH55" s="11">
        <f t="shared" si="106"/>
        <v>1.0680696150592741</v>
      </c>
      <c r="BI55" s="11">
        <f t="shared" si="107"/>
        <v>1.3510651666414943</v>
      </c>
      <c r="BJ55" s="11">
        <f t="shared" si="108"/>
        <v>1.6818722083025608</v>
      </c>
      <c r="BK55" s="11">
        <f t="shared" si="109"/>
        <v>2.067258101220828</v>
      </c>
      <c r="BL55" s="11">
        <f t="shared" si="110"/>
        <v>2.5148512445031121</v>
      </c>
      <c r="BM55" s="11">
        <f t="shared" si="111"/>
        <v>3.0332424071065471</v>
      </c>
      <c r="BN55" s="11">
        <f t="shared" si="67"/>
        <v>3.6320972472927862</v>
      </c>
      <c r="BO55" s="11">
        <f t="shared" si="68"/>
        <v>4.322281187421301</v>
      </c>
      <c r="BP55" s="11">
        <f t="shared" si="69"/>
        <v>5.1159979276662844</v>
      </c>
      <c r="BQ55" s="11">
        <f t="shared" si="70"/>
        <v>6.0269430089501563</v>
      </c>
      <c r="BR55" s="11"/>
      <c r="CS55" s="2">
        <v>9</v>
      </c>
      <c r="CT55" s="6" t="str">
        <v/>
      </c>
      <c r="CU55" s="6" t="str">
        <v/>
      </c>
      <c r="CV55" s="6" t="str">
        <v/>
      </c>
      <c r="CX55" s="6"/>
      <c r="CY55" s="6"/>
      <c r="CZ55" s="6"/>
    </row>
    <row r="56" spans="2:104" x14ac:dyDescent="0.25">
      <c r="B56" s="2">
        <v>6</v>
      </c>
      <c r="C56" s="2">
        <f>+'Input R1'!J8</f>
        <v>0</v>
      </c>
      <c r="D56" s="7">
        <f>+'Input R1'!J5</f>
        <v>0</v>
      </c>
      <c r="E56" s="4">
        <f>IF(C56="Y",LOOKUP(D56,BD$3:BM$4),0)</f>
        <v>0</v>
      </c>
      <c r="F56" s="2" t="e">
        <f>LOOKUP(D56,BD$12:BM$13)</f>
        <v>#N/A</v>
      </c>
      <c r="G56" s="4"/>
      <c r="H56" s="2">
        <f>+'Input R1'!E12</f>
        <v>0</v>
      </c>
      <c r="I56" s="2">
        <f>+'Input R1'!F12</f>
        <v>0</v>
      </c>
      <c r="J56" s="2">
        <f>+'Input R1'!G12</f>
        <v>0</v>
      </c>
      <c r="K56" s="2">
        <f>+'Input R1'!H12</f>
        <v>0</v>
      </c>
      <c r="L56" s="2">
        <f>+'Input R1'!I12</f>
        <v>0</v>
      </c>
      <c r="M56" s="2">
        <f>+'Input R1'!J12</f>
        <v>0</v>
      </c>
      <c r="N56" s="2">
        <f>+'Input R1'!K12</f>
        <v>0</v>
      </c>
      <c r="O56" s="2">
        <f>+'Input R1'!L12</f>
        <v>0</v>
      </c>
      <c r="P56" s="2">
        <f>+'Input R1'!M12</f>
        <v>0</v>
      </c>
      <c r="Q56" s="2">
        <f>+'Input R1'!N12</f>
        <v>0</v>
      </c>
      <c r="BC56" s="7">
        <f t="shared" si="71"/>
        <v>2150</v>
      </c>
      <c r="BD56" s="11">
        <f t="shared" si="72"/>
        <v>0.27372005447101128</v>
      </c>
      <c r="BE56" s="11">
        <f t="shared" si="103"/>
        <v>0.4055309430716737</v>
      </c>
      <c r="BF56" s="11">
        <f t="shared" si="104"/>
        <v>0.56310063679086175</v>
      </c>
      <c r="BG56" s="11">
        <f t="shared" si="105"/>
        <v>0.75040088165544727</v>
      </c>
      <c r="BH56" s="11">
        <f t="shared" si="106"/>
        <v>0.97194334970393925</v>
      </c>
      <c r="BI56" s="11">
        <f t="shared" si="107"/>
        <v>1.2328469645603632</v>
      </c>
      <c r="BJ56" s="11">
        <f t="shared" si="108"/>
        <v>1.5389130705968426</v>
      </c>
      <c r="BK56" s="11">
        <f t="shared" si="109"/>
        <v>1.8967093078701089</v>
      </c>
      <c r="BL56" s="11">
        <f t="shared" si="110"/>
        <v>2.3136631449428622</v>
      </c>
      <c r="BM56" s="11">
        <f t="shared" si="111"/>
        <v>2.7981661205557882</v>
      </c>
      <c r="BN56" s="11">
        <f t="shared" si="67"/>
        <v>3.3596899537458254</v>
      </c>
      <c r="BO56" s="11">
        <f t="shared" si="68"/>
        <v>4.008915801333254</v>
      </c>
      <c r="BP56" s="11">
        <f t="shared" si="69"/>
        <v>4.7578780727296417</v>
      </c>
      <c r="BQ56" s="11">
        <f t="shared" si="70"/>
        <v>5.6201243558460163</v>
      </c>
      <c r="BR56" s="11"/>
      <c r="CS56" s="2">
        <v>10</v>
      </c>
      <c r="CT56" s="6" t="str">
        <v/>
      </c>
      <c r="CU56" s="6" t="str">
        <v/>
      </c>
      <c r="CV56" s="6" t="str">
        <v/>
      </c>
      <c r="CX56" s="6"/>
      <c r="CY56" s="6"/>
      <c r="CZ56" s="177"/>
    </row>
    <row r="57" spans="2:104" x14ac:dyDescent="0.25">
      <c r="C57" s="2">
        <f>+'Input R1'!J9</f>
        <v>0</v>
      </c>
      <c r="D57" s="7">
        <f>+D56</f>
        <v>0</v>
      </c>
      <c r="E57" s="4">
        <f>IF(C57="Y",LOOKUP(D57,BD$5:BM$6),0)</f>
        <v>0</v>
      </c>
      <c r="H57" s="2">
        <f>+'Input R1'!E31</f>
        <v>0</v>
      </c>
      <c r="I57" s="2">
        <f>+'Input R1'!F31</f>
        <v>0</v>
      </c>
      <c r="J57" s="2">
        <f>+'Input R1'!G31</f>
        <v>0</v>
      </c>
      <c r="K57" s="2">
        <f>+'Input R1'!H31</f>
        <v>0</v>
      </c>
      <c r="L57" s="2">
        <f>+'Input R1'!I31</f>
        <v>0</v>
      </c>
      <c r="M57" s="2">
        <f>+'Input R1'!J31</f>
        <v>0</v>
      </c>
      <c r="N57" s="2">
        <f>+'Input R1'!K31</f>
        <v>0</v>
      </c>
      <c r="O57" s="2">
        <f>+'Input R1'!L31</f>
        <v>0</v>
      </c>
      <c r="P57" s="2">
        <f>+'Input R1'!M31</f>
        <v>0</v>
      </c>
      <c r="Q57" s="2">
        <f>+'Input R1'!N31</f>
        <v>0</v>
      </c>
      <c r="BC57" s="7">
        <f t="shared" si="71"/>
        <v>2200</v>
      </c>
      <c r="BD57" s="11">
        <f t="shared" si="72"/>
        <v>0.24634804902391017</v>
      </c>
      <c r="BE57" s="11">
        <f t="shared" si="103"/>
        <v>0.36599167612218553</v>
      </c>
      <c r="BF57" s="11">
        <f t="shared" si="104"/>
        <v>0.50960607629572985</v>
      </c>
      <c r="BG57" s="11">
        <f t="shared" si="105"/>
        <v>0.68098880010231833</v>
      </c>
      <c r="BH57" s="11">
        <f t="shared" si="106"/>
        <v>0.88446844823058457</v>
      </c>
      <c r="BI57" s="11">
        <f t="shared" si="107"/>
        <v>1.1249728551613312</v>
      </c>
      <c r="BJ57" s="11">
        <f t="shared" si="108"/>
        <v>1.4081054595961104</v>
      </c>
      <c r="BK57" s="11">
        <f t="shared" si="109"/>
        <v>1.7402307899708243</v>
      </c>
      <c r="BL57" s="11">
        <f t="shared" si="110"/>
        <v>2.1285700933474323</v>
      </c>
      <c r="BM57" s="11">
        <f t="shared" si="111"/>
        <v>2.5813082462127133</v>
      </c>
      <c r="BN57" s="11">
        <f t="shared" si="67"/>
        <v>3.1077132072148865</v>
      </c>
      <c r="BO57" s="11">
        <f t="shared" si="68"/>
        <v>3.7182694057365908</v>
      </c>
      <c r="BP57" s="11">
        <f t="shared" si="69"/>
        <v>4.4248266076385638</v>
      </c>
      <c r="BQ57" s="11">
        <f t="shared" si="70"/>
        <v>5.2407659618264066</v>
      </c>
      <c r="BR57" s="11"/>
    </row>
    <row r="58" spans="2:104" x14ac:dyDescent="0.25">
      <c r="C58" s="2">
        <f>+'Input R1'!J10</f>
        <v>0</v>
      </c>
      <c r="D58" s="7">
        <f t="shared" ref="D58:D59" si="117">+D57</f>
        <v>0</v>
      </c>
      <c r="E58" s="4">
        <f>IF(C58="Y",LOOKUP(D58,BD$7:BM$8),0)</f>
        <v>0</v>
      </c>
      <c r="F58" s="4" t="e">
        <f>MIN(1,F56*E60)</f>
        <v>#N/A</v>
      </c>
      <c r="BC58" s="7">
        <f t="shared" si="71"/>
        <v>2250</v>
      </c>
      <c r="BD58" s="11">
        <f t="shared" si="72"/>
        <v>0.22171324412151916</v>
      </c>
      <c r="BE58" s="11">
        <f t="shared" si="103"/>
        <v>0.33030748770027241</v>
      </c>
      <c r="BF58" s="11">
        <f t="shared" si="104"/>
        <v>0.46119349904763546</v>
      </c>
      <c r="BG58" s="11">
        <f t="shared" si="105"/>
        <v>0.61799733609285379</v>
      </c>
      <c r="BH58" s="11">
        <f t="shared" si="106"/>
        <v>0.80486628788983183</v>
      </c>
      <c r="BI58" s="11">
        <f t="shared" si="107"/>
        <v>1.0265377303347145</v>
      </c>
      <c r="BJ58" s="11">
        <f t="shared" si="108"/>
        <v>1.2884164955304407</v>
      </c>
      <c r="BK58" s="11">
        <f t="shared" si="109"/>
        <v>1.5966617497982307</v>
      </c>
      <c r="BL58" s="11">
        <f t="shared" si="110"/>
        <v>1.9582844858796369</v>
      </c>
      <c r="BM58" s="11">
        <f t="shared" si="111"/>
        <v>2.3812568571312269</v>
      </c>
      <c r="BN58" s="11">
        <f t="shared" si="67"/>
        <v>2.8746347166737682</v>
      </c>
      <c r="BO58" s="11">
        <f t="shared" si="68"/>
        <v>3.4486948738206857</v>
      </c>
      <c r="BP58" s="11">
        <f t="shared" si="69"/>
        <v>4.1150887451038614</v>
      </c>
      <c r="BQ58" s="11">
        <f t="shared" si="70"/>
        <v>4.887014259403121</v>
      </c>
      <c r="BR58" s="11"/>
    </row>
    <row r="59" spans="2:104" x14ac:dyDescent="0.25">
      <c r="C59" s="2">
        <f>+'Input R1'!J11</f>
        <v>0</v>
      </c>
      <c r="D59" s="7">
        <f t="shared" si="117"/>
        <v>0</v>
      </c>
      <c r="E59" s="4">
        <f>IF(C59="Y",LOOKUP(D59,BD$9:BM$10),0)</f>
        <v>0</v>
      </c>
      <c r="H59" s="2" t="e">
        <f t="shared" ref="H59:Q59" si="118">LOOKUP(H56,chan2)</f>
        <v>#N/A</v>
      </c>
      <c r="I59" s="2" t="e">
        <f t="shared" si="118"/>
        <v>#N/A</v>
      </c>
      <c r="J59" s="2" t="e">
        <f t="shared" si="118"/>
        <v>#N/A</v>
      </c>
      <c r="K59" s="2" t="e">
        <f t="shared" si="118"/>
        <v>#N/A</v>
      </c>
      <c r="L59" s="2" t="e">
        <f t="shared" si="118"/>
        <v>#N/A</v>
      </c>
      <c r="M59" s="2" t="e">
        <f t="shared" si="118"/>
        <v>#N/A</v>
      </c>
      <c r="N59" s="2" t="e">
        <f t="shared" si="118"/>
        <v>#N/A</v>
      </c>
      <c r="O59" s="2" t="e">
        <f t="shared" si="118"/>
        <v>#N/A</v>
      </c>
      <c r="P59" s="2" t="e">
        <f t="shared" si="118"/>
        <v>#N/A</v>
      </c>
      <c r="Q59" s="2" t="e">
        <f t="shared" si="118"/>
        <v>#N/A</v>
      </c>
      <c r="BC59" s="7">
        <f t="shared" si="71"/>
        <v>2300</v>
      </c>
      <c r="BD59" s="11">
        <f t="shared" si="72"/>
        <v>0.19954191970936724</v>
      </c>
      <c r="BE59" s="11">
        <f t="shared" si="103"/>
        <v>0.29810250764949586</v>
      </c>
      <c r="BF59" s="11">
        <f t="shared" si="104"/>
        <v>0.41738011663811003</v>
      </c>
      <c r="BG59" s="11">
        <f t="shared" si="105"/>
        <v>0.56083258250426471</v>
      </c>
      <c r="BH59" s="11">
        <f t="shared" si="106"/>
        <v>0.73242832197974683</v>
      </c>
      <c r="BI59" s="11">
        <f t="shared" si="107"/>
        <v>0.93671567893042673</v>
      </c>
      <c r="BJ59" s="11">
        <f t="shared" si="108"/>
        <v>1.1789010934103528</v>
      </c>
      <c r="BK59" s="11">
        <f t="shared" si="109"/>
        <v>1.4649371554398762</v>
      </c>
      <c r="BL59" s="11">
        <f t="shared" si="110"/>
        <v>1.8016217270092652</v>
      </c>
      <c r="BM59" s="11">
        <f t="shared" si="111"/>
        <v>2.1967094507035556</v>
      </c>
      <c r="BN59" s="11">
        <f t="shared" si="67"/>
        <v>2.659037112923234</v>
      </c>
      <c r="BO59" s="11">
        <f t="shared" si="68"/>
        <v>3.1986644954686843</v>
      </c>
      <c r="BP59" s="11">
        <f t="shared" si="69"/>
        <v>3.8270325329465886</v>
      </c>
      <c r="BQ59" s="11">
        <f t="shared" si="70"/>
        <v>4.5571407968934068</v>
      </c>
      <c r="BR59" s="11"/>
    </row>
    <row r="60" spans="2:104" x14ac:dyDescent="0.25">
      <c r="E60" s="10">
        <f>SUM(E56:E59)</f>
        <v>0</v>
      </c>
      <c r="H60" s="2" t="e">
        <f t="shared" ref="H60:Q60" si="119">LOOKUP(H57,chan2)</f>
        <v>#N/A</v>
      </c>
      <c r="I60" s="2" t="e">
        <f t="shared" si="119"/>
        <v>#N/A</v>
      </c>
      <c r="J60" s="2" t="e">
        <f t="shared" si="119"/>
        <v>#N/A</v>
      </c>
      <c r="K60" s="2" t="e">
        <f t="shared" si="119"/>
        <v>#N/A</v>
      </c>
      <c r="L60" s="2" t="e">
        <f t="shared" si="119"/>
        <v>#N/A</v>
      </c>
      <c r="M60" s="2" t="e">
        <f t="shared" si="119"/>
        <v>#N/A</v>
      </c>
      <c r="N60" s="2" t="e">
        <f t="shared" si="119"/>
        <v>#N/A</v>
      </c>
      <c r="O60" s="2" t="e">
        <f t="shared" si="119"/>
        <v>#N/A</v>
      </c>
      <c r="P60" s="2" t="e">
        <f t="shared" si="119"/>
        <v>#N/A</v>
      </c>
      <c r="Q60" s="2" t="e">
        <f t="shared" si="119"/>
        <v>#N/A</v>
      </c>
      <c r="BC60" s="7">
        <f t="shared" si="71"/>
        <v>2350</v>
      </c>
      <c r="BD60" s="11">
        <f t="shared" si="72"/>
        <v>0.17958772773843051</v>
      </c>
      <c r="BE60" s="11">
        <f t="shared" si="103"/>
        <v>0.26903751315367003</v>
      </c>
      <c r="BF60" s="11">
        <f t="shared" si="104"/>
        <v>0.37772900555748956</v>
      </c>
      <c r="BG60" s="11">
        <f t="shared" si="105"/>
        <v>0.50895556862262015</v>
      </c>
      <c r="BH60" s="11">
        <f t="shared" si="106"/>
        <v>0.66650977300156944</v>
      </c>
      <c r="BI60" s="11">
        <f t="shared" si="107"/>
        <v>0.85475305702401416</v>
      </c>
      <c r="BJ60" s="11">
        <f t="shared" si="108"/>
        <v>1.0786945004704724</v>
      </c>
      <c r="BK60" s="11">
        <f t="shared" si="109"/>
        <v>1.3440798401160858</v>
      </c>
      <c r="BL60" s="11">
        <f t="shared" si="110"/>
        <v>1.6574919888485231</v>
      </c>
      <c r="BM60" s="11">
        <f t="shared" si="111"/>
        <v>2.0264644682740292</v>
      </c>
      <c r="BN60" s="11">
        <f t="shared" si="67"/>
        <v>2.4596093294539902</v>
      </c>
      <c r="BO60" s="11">
        <f t="shared" si="68"/>
        <v>2.9667613195472029</v>
      </c>
      <c r="BP60" s="11">
        <f t="shared" si="69"/>
        <v>3.5591402556403251</v>
      </c>
      <c r="BQ60" s="11">
        <f t="shared" si="70"/>
        <v>4.2495337931030992</v>
      </c>
      <c r="BR60" s="11"/>
    </row>
    <row r="61" spans="2:104" x14ac:dyDescent="0.25">
      <c r="B61" s="2">
        <v>7</v>
      </c>
      <c r="C61" s="2">
        <f>+'Input R1'!K8</f>
        <v>0</v>
      </c>
      <c r="D61" s="7">
        <f>+'Input R1'!K5</f>
        <v>0</v>
      </c>
      <c r="E61" s="4">
        <f>IF(C61="Y",LOOKUP(D61,BD$3:BM$4),0)</f>
        <v>0</v>
      </c>
      <c r="F61" s="2" t="e">
        <f>LOOKUP(D61,BD$12:BM$13)</f>
        <v>#N/A</v>
      </c>
      <c r="G61" s="4"/>
      <c r="H61" s="4"/>
      <c r="I61" s="4"/>
      <c r="J61" s="4"/>
      <c r="K61" s="4"/>
      <c r="L61" s="4"/>
      <c r="M61" s="4"/>
      <c r="BC61" s="7">
        <f t="shared" si="71"/>
        <v>2400</v>
      </c>
      <c r="BD61" s="11">
        <f t="shared" si="72"/>
        <v>0.16162895496458746</v>
      </c>
      <c r="BE61" s="11">
        <f t="shared" si="103"/>
        <v>0.24280635562118719</v>
      </c>
      <c r="BF61" s="11">
        <f t="shared" si="104"/>
        <v>0.34184475002952802</v>
      </c>
      <c r="BG61" s="11">
        <f t="shared" si="105"/>
        <v>0.46187717852502769</v>
      </c>
      <c r="BH61" s="11">
        <f t="shared" si="106"/>
        <v>0.6065238934314281</v>
      </c>
      <c r="BI61" s="11">
        <f t="shared" si="107"/>
        <v>0.77996216453441269</v>
      </c>
      <c r="BJ61" s="11">
        <f t="shared" si="108"/>
        <v>0.98700546793048194</v>
      </c>
      <c r="BK61" s="11">
        <f t="shared" si="109"/>
        <v>1.2331932533065082</v>
      </c>
      <c r="BL61" s="11">
        <f t="shared" si="110"/>
        <v>1.5248926297406407</v>
      </c>
      <c r="BM61" s="11">
        <f t="shared" si="111"/>
        <v>1.8694134719827911</v>
      </c>
      <c r="BN61" s="11">
        <f t="shared" si="67"/>
        <v>2.2751386297449399</v>
      </c>
      <c r="BO61" s="11">
        <f t="shared" si="68"/>
        <v>2.7516711238800289</v>
      </c>
      <c r="BP61" s="11">
        <f t="shared" si="69"/>
        <v>3.3100004377455003</v>
      </c>
      <c r="BQ61" s="11">
        <f t="shared" si="70"/>
        <v>3.9626902620686373</v>
      </c>
      <c r="BR61" s="11"/>
    </row>
    <row r="62" spans="2:104" x14ac:dyDescent="0.25">
      <c r="C62" s="2">
        <f>+'Input R1'!K9</f>
        <v>0</v>
      </c>
      <c r="D62" s="7">
        <f>+D61</f>
        <v>0</v>
      </c>
      <c r="E62" s="4">
        <f>IF(C62="Y",LOOKUP(D62,BD$5:BM$6),0)</f>
        <v>0</v>
      </c>
      <c r="BC62" s="7">
        <f t="shared" si="71"/>
        <v>2450</v>
      </c>
      <c r="BD62" s="11">
        <f t="shared" si="72"/>
        <v>0.14546605946812871</v>
      </c>
      <c r="BE62" s="11">
        <f t="shared" si="103"/>
        <v>0.21913273594812144</v>
      </c>
      <c r="BF62" s="11">
        <f t="shared" si="104"/>
        <v>0.30936949877672282</v>
      </c>
      <c r="BG62" s="11">
        <f t="shared" si="105"/>
        <v>0.41915353951146256</v>
      </c>
      <c r="BH62" s="11">
        <f t="shared" si="106"/>
        <v>0.55193674302259943</v>
      </c>
      <c r="BI62" s="11">
        <f t="shared" si="107"/>
        <v>0.71171547513765143</v>
      </c>
      <c r="BJ62" s="11">
        <f t="shared" si="108"/>
        <v>0.90311000315639067</v>
      </c>
      <c r="BK62" s="11">
        <f t="shared" si="109"/>
        <v>1.1314548099087209</v>
      </c>
      <c r="BL62" s="11">
        <f t="shared" si="110"/>
        <v>1.4029012193613888</v>
      </c>
      <c r="BM62" s="11">
        <f t="shared" si="111"/>
        <v>1.7245339279041239</v>
      </c>
      <c r="BN62" s="11">
        <f t="shared" si="67"/>
        <v>2.1045032325140682</v>
      </c>
      <c r="BO62" s="11">
        <f t="shared" si="68"/>
        <v>2.5521749673987251</v>
      </c>
      <c r="BP62" s="11">
        <f t="shared" si="69"/>
        <v>3.0783004071033133</v>
      </c>
      <c r="BQ62" s="11">
        <f t="shared" si="70"/>
        <v>3.6952086693790016</v>
      </c>
      <c r="BR62" s="11"/>
    </row>
    <row r="63" spans="2:104" x14ac:dyDescent="0.25">
      <c r="C63" s="2">
        <f>+'Input R1'!K10</f>
        <v>0</v>
      </c>
      <c r="D63" s="7">
        <f t="shared" ref="D63:D64" si="120">+D62</f>
        <v>0</v>
      </c>
      <c r="E63" s="4">
        <f>IF(C63="Y",LOOKUP(D63,BD$7:BM$8),0)</f>
        <v>0</v>
      </c>
      <c r="F63" s="4" t="e">
        <f>MIN(1,F61*E65)</f>
        <v>#N/A</v>
      </c>
      <c r="BC63" s="7">
        <f t="shared" si="71"/>
        <v>2500</v>
      </c>
      <c r="BD63" s="11">
        <f t="shared" si="72"/>
        <v>0.13091945352131584</v>
      </c>
      <c r="BE63" s="11">
        <f t="shared" si="103"/>
        <v>0.19776729419317959</v>
      </c>
      <c r="BF63" s="11">
        <f t="shared" si="104"/>
        <v>0.27997939639293412</v>
      </c>
      <c r="BG63" s="11">
        <f t="shared" si="105"/>
        <v>0.38038183710665219</v>
      </c>
      <c r="BH63" s="11">
        <f t="shared" si="106"/>
        <v>0.50226243615056543</v>
      </c>
      <c r="BI63" s="11">
        <f t="shared" si="107"/>
        <v>0.6494403710631067</v>
      </c>
      <c r="BJ63" s="11">
        <f t="shared" si="108"/>
        <v>0.82634565288809725</v>
      </c>
      <c r="BK63" s="11">
        <f t="shared" si="109"/>
        <v>1.0381097880912511</v>
      </c>
      <c r="BL63" s="11">
        <f t="shared" si="110"/>
        <v>1.2906691218124771</v>
      </c>
      <c r="BM63" s="11">
        <f t="shared" si="111"/>
        <v>1.5908825484915534</v>
      </c>
      <c r="BN63" s="11">
        <f t="shared" si="67"/>
        <v>1.946665490075512</v>
      </c>
      <c r="BO63" s="11">
        <f t="shared" si="68"/>
        <v>2.367142282262316</v>
      </c>
      <c r="BP63" s="11">
        <f t="shared" si="69"/>
        <v>2.8628193786060794</v>
      </c>
      <c r="BQ63" s="11">
        <f t="shared" si="70"/>
        <v>3.4457820841959164</v>
      </c>
      <c r="BR63" s="11"/>
    </row>
    <row r="64" spans="2:104" x14ac:dyDescent="0.25">
      <c r="C64" s="2">
        <f>+'Input R1'!K11</f>
        <v>0</v>
      </c>
      <c r="D64" s="7">
        <f t="shared" si="120"/>
        <v>0</v>
      </c>
      <c r="E64" s="4">
        <f>IF(C64="Y",LOOKUP(D64,BD$9:BM$10),0)</f>
        <v>0</v>
      </c>
      <c r="BC64" s="7">
        <f t="shared" si="71"/>
        <v>2550</v>
      </c>
      <c r="BD64" s="11">
        <f t="shared" si="72"/>
        <v>0.11782750816918426</v>
      </c>
      <c r="BE64" s="11">
        <f t="shared" si="103"/>
        <v>0.17848498300934457</v>
      </c>
      <c r="BF64" s="11">
        <f t="shared" si="104"/>
        <v>0.25338135373560533</v>
      </c>
      <c r="BG64" s="11">
        <f t="shared" si="105"/>
        <v>0.34519651717428679</v>
      </c>
      <c r="BH64" s="11">
        <f t="shared" si="106"/>
        <v>0.45705881689701444</v>
      </c>
      <c r="BI64" s="11">
        <f t="shared" si="107"/>
        <v>0.59261433859508472</v>
      </c>
      <c r="BJ64" s="11">
        <f t="shared" si="108"/>
        <v>0.75610627239260875</v>
      </c>
      <c r="BK64" s="11">
        <f t="shared" si="109"/>
        <v>0.95246573057372252</v>
      </c>
      <c r="BL64" s="11">
        <f t="shared" si="110"/>
        <v>1.1874155920674783</v>
      </c>
      <c r="BM64" s="11">
        <f t="shared" si="111"/>
        <v>1.4675891509834573</v>
      </c>
      <c r="BN64" s="11">
        <f t="shared" si="67"/>
        <v>1.8006655783198477</v>
      </c>
      <c r="BO64" s="11">
        <f t="shared" si="68"/>
        <v>2.1955244667982967</v>
      </c>
      <c r="BP64" s="11">
        <f t="shared" si="69"/>
        <v>2.6624220221036521</v>
      </c>
      <c r="BQ64" s="11">
        <f t="shared" si="70"/>
        <v>3.2131917935126899</v>
      </c>
      <c r="BR64" s="11"/>
    </row>
    <row r="65" spans="2:70" x14ac:dyDescent="0.25">
      <c r="E65" s="10">
        <f>SUM(E61:E64)</f>
        <v>0</v>
      </c>
      <c r="BC65" s="7">
        <f t="shared" si="71"/>
        <v>2600</v>
      </c>
      <c r="BD65" s="11">
        <f t="shared" si="72"/>
        <v>0.10604475735226583</v>
      </c>
      <c r="BE65" s="11">
        <f t="shared" si="103"/>
        <v>0.16108269716593346</v>
      </c>
      <c r="BF65" s="11">
        <f t="shared" si="104"/>
        <v>0.2293101251307228</v>
      </c>
      <c r="BG65" s="11">
        <f t="shared" si="105"/>
        <v>0.31326583933566521</v>
      </c>
      <c r="BH65" s="11">
        <f t="shared" si="106"/>
        <v>0.41592352337628308</v>
      </c>
      <c r="BI65" s="11">
        <f t="shared" si="107"/>
        <v>0.54076058396801463</v>
      </c>
      <c r="BJ65" s="11">
        <f t="shared" si="108"/>
        <v>0.69183723923923679</v>
      </c>
      <c r="BK65" s="11">
        <f t="shared" si="109"/>
        <v>0.87388730780139012</v>
      </c>
      <c r="BL65" s="11">
        <f t="shared" si="110"/>
        <v>1.0924223447020796</v>
      </c>
      <c r="BM65" s="11">
        <f t="shared" si="111"/>
        <v>1.3538509917822388</v>
      </c>
      <c r="BN65" s="11">
        <f t="shared" si="67"/>
        <v>1.6656156599458583</v>
      </c>
      <c r="BO65" s="11">
        <f t="shared" si="68"/>
        <v>2.0363489429554189</v>
      </c>
      <c r="BP65" s="11">
        <f t="shared" si="69"/>
        <v>2.4760524805563948</v>
      </c>
      <c r="BQ65" s="11">
        <f t="shared" si="70"/>
        <v>2.9963013474505811</v>
      </c>
      <c r="BR65" s="11"/>
    </row>
    <row r="66" spans="2:70" x14ac:dyDescent="0.25">
      <c r="B66" s="2">
        <v>8</v>
      </c>
      <c r="C66" s="2">
        <f>+'Input R1'!L8</f>
        <v>0</v>
      </c>
      <c r="D66" s="7">
        <f>+'Input R1'!L5</f>
        <v>0</v>
      </c>
      <c r="E66" s="4">
        <f>IF(C66="Y",LOOKUP(D66,BD$3:BM$4),0)</f>
        <v>0</v>
      </c>
      <c r="F66" s="2" t="e">
        <f>LOOKUP(D66,BD$12:BM$13)</f>
        <v>#N/A</v>
      </c>
      <c r="G66" s="4"/>
      <c r="H66" s="4"/>
      <c r="I66" s="4"/>
      <c r="J66" s="4"/>
      <c r="K66" s="4"/>
      <c r="L66" s="4"/>
      <c r="M66" s="4"/>
      <c r="BC66" s="7">
        <f t="shared" si="71"/>
        <v>2650</v>
      </c>
      <c r="BD66" s="11">
        <f t="shared" si="72"/>
        <v>9.5440281617039255E-2</v>
      </c>
      <c r="BE66" s="11">
        <f t="shared" si="103"/>
        <v>0.14537713419225495</v>
      </c>
      <c r="BF66" s="11">
        <f t="shared" si="104"/>
        <v>0.20752566324330413</v>
      </c>
      <c r="BG66" s="11">
        <f t="shared" si="105"/>
        <v>0.28428874919711611</v>
      </c>
      <c r="BH66" s="11">
        <f t="shared" si="106"/>
        <v>0.37849040627241753</v>
      </c>
      <c r="BI66" s="11">
        <f t="shared" si="107"/>
        <v>0.49344403287081323</v>
      </c>
      <c r="BJ66" s="11">
        <f t="shared" si="108"/>
        <v>0.63303107390390145</v>
      </c>
      <c r="BK66" s="11">
        <f t="shared" si="109"/>
        <v>0.80179160490777512</v>
      </c>
      <c r="BL66" s="11">
        <f t="shared" si="110"/>
        <v>1.0050285571259128</v>
      </c>
      <c r="BM66" s="11">
        <f t="shared" si="111"/>
        <v>1.2489275399191146</v>
      </c>
      <c r="BN66" s="11">
        <f t="shared" si="67"/>
        <v>1.540694485449918</v>
      </c>
      <c r="BO66" s="11">
        <f t="shared" si="68"/>
        <v>1.8887136445911499</v>
      </c>
      <c r="BP66" s="11">
        <f t="shared" si="69"/>
        <v>2.3027288069174459</v>
      </c>
      <c r="BQ66" s="11">
        <f t="shared" si="70"/>
        <v>2.7940510064976647</v>
      </c>
      <c r="BR66" s="11"/>
    </row>
    <row r="67" spans="2:70" x14ac:dyDescent="0.25">
      <c r="C67" s="2">
        <f>+'Input R1'!L9</f>
        <v>0</v>
      </c>
      <c r="D67" s="7">
        <f>+D66</f>
        <v>0</v>
      </c>
      <c r="E67" s="4">
        <f>IF(C67="Y",LOOKUP(D67,BD$5:BM$6),0)</f>
        <v>0</v>
      </c>
      <c r="BC67" s="7">
        <f t="shared" si="71"/>
        <v>2700</v>
      </c>
      <c r="BD67" s="11">
        <f t="shared" si="72"/>
        <v>8.5896253455335331E-2</v>
      </c>
      <c r="BE67" s="11">
        <f t="shared" si="103"/>
        <v>0.13120286360851008</v>
      </c>
      <c r="BF67" s="11">
        <f t="shared" si="104"/>
        <v>0.18781072523519021</v>
      </c>
      <c r="BG67" s="11">
        <f t="shared" si="105"/>
        <v>0.25799203989638281</v>
      </c>
      <c r="BH67" s="11">
        <f t="shared" si="106"/>
        <v>0.34442626970789986</v>
      </c>
      <c r="BI67" s="11">
        <f t="shared" si="107"/>
        <v>0.45026767999461698</v>
      </c>
      <c r="BJ67" s="11">
        <f t="shared" si="108"/>
        <v>0.57922343262206966</v>
      </c>
      <c r="BK67" s="11">
        <f t="shared" si="109"/>
        <v>0.73564379750288345</v>
      </c>
      <c r="BL67" s="11">
        <f t="shared" si="110"/>
        <v>0.92462627255583929</v>
      </c>
      <c r="BM67" s="11">
        <f t="shared" si="111"/>
        <v>1.1521356555753828</v>
      </c>
      <c r="BN67" s="11">
        <f t="shared" si="67"/>
        <v>1.4251423990411733</v>
      </c>
      <c r="BO67" s="11">
        <f t="shared" si="68"/>
        <v>1.7517819053582904</v>
      </c>
      <c r="BP67" s="11">
        <f t="shared" si="69"/>
        <v>2.1415377904332233</v>
      </c>
      <c r="BQ67" s="11">
        <f t="shared" si="70"/>
        <v>2.6054525635590706</v>
      </c>
      <c r="BR67" s="11"/>
    </row>
    <row r="68" spans="2:70" x14ac:dyDescent="0.25">
      <c r="C68" s="2">
        <f>+'Input R1'!L10</f>
        <v>0</v>
      </c>
      <c r="D68" s="7">
        <f t="shared" ref="D68:D69" si="121">+D67</f>
        <v>0</v>
      </c>
      <c r="E68" s="4">
        <f>IF(C68="Y",LOOKUP(D68,BD$7:BM$8),0)</f>
        <v>0</v>
      </c>
      <c r="F68" s="4" t="e">
        <f>MIN(1,F66*E70)</f>
        <v>#N/A</v>
      </c>
      <c r="BC68" s="7">
        <f t="shared" si="71"/>
        <v>2750</v>
      </c>
      <c r="BD68" s="11">
        <f t="shared" si="72"/>
        <v>7.7306628109801795E-2</v>
      </c>
      <c r="BE68" s="11">
        <f t="shared" si="103"/>
        <v>0.11841058440668034</v>
      </c>
      <c r="BF68" s="11">
        <f t="shared" si="104"/>
        <v>0.16996870633784714</v>
      </c>
      <c r="BG68" s="11">
        <f t="shared" si="105"/>
        <v>0.23412777620596736</v>
      </c>
      <c r="BH68" s="11">
        <f t="shared" si="106"/>
        <v>0.3134279054341888</v>
      </c>
      <c r="BI68" s="11">
        <f t="shared" si="107"/>
        <v>0.41086925799508789</v>
      </c>
      <c r="BJ68" s="11">
        <f t="shared" si="108"/>
        <v>0.52998944084919353</v>
      </c>
      <c r="BK68" s="11">
        <f t="shared" si="109"/>
        <v>0.67495318420889527</v>
      </c>
      <c r="BL68" s="11">
        <f t="shared" si="110"/>
        <v>0.85065617075137179</v>
      </c>
      <c r="BM68" s="11">
        <f t="shared" si="111"/>
        <v>1.0628451422682901</v>
      </c>
      <c r="BN68" s="11">
        <f t="shared" si="67"/>
        <v>1.3182567191130845</v>
      </c>
      <c r="BO68" s="11">
        <f t="shared" si="68"/>
        <v>1.6247777172198132</v>
      </c>
      <c r="BP68" s="11">
        <f t="shared" si="69"/>
        <v>1.9916301451028964</v>
      </c>
      <c r="BQ68" s="11">
        <f t="shared" si="70"/>
        <v>2.4295845155188318</v>
      </c>
      <c r="BR68" s="11"/>
    </row>
    <row r="69" spans="2:70" x14ac:dyDescent="0.25">
      <c r="C69" s="2">
        <f>+'Input R1'!L11</f>
        <v>0</v>
      </c>
      <c r="D69" s="7">
        <f t="shared" si="121"/>
        <v>0</v>
      </c>
      <c r="E69" s="4">
        <f>IF(C69="Y",LOOKUP(D69,BD$9:BM$10),0)</f>
        <v>0</v>
      </c>
      <c r="BC69" s="7">
        <f t="shared" si="71"/>
        <v>2800</v>
      </c>
      <c r="BD69" s="11">
        <f t="shared" ref="BD69:BD132" si="122">+BD68*BD$16</f>
        <v>6.9575965298821624E-2</v>
      </c>
      <c r="BE69" s="11">
        <f t="shared" ref="BE69:BE132" si="123">+BE68*BE$16</f>
        <v>0.106865552427029</v>
      </c>
      <c r="BF69" s="11">
        <f t="shared" ref="BF69:BF132" si="124">+BF68*BF$16</f>
        <v>0.15382167923575166</v>
      </c>
      <c r="BG69" s="11">
        <f t="shared" ref="BG69:BG132" si="125">+BG68*BG$16</f>
        <v>0.21247095690691534</v>
      </c>
      <c r="BH69" s="11">
        <f t="shared" ref="BH69:BH132" si="126">+BH68*BH$16</f>
        <v>0.28521939394511175</v>
      </c>
      <c r="BI69" s="11">
        <f t="shared" ref="BI69:BI132" si="127">+BI68*BI$16</f>
        <v>0.37491819792051762</v>
      </c>
      <c r="BJ69" s="11">
        <f t="shared" ref="BJ69:BJ132" si="128">+BJ68*BJ$16</f>
        <v>0.48494033837701189</v>
      </c>
      <c r="BK69" s="11">
        <f t="shared" ref="BK69:BK132" si="129">+BK68*BK$16</f>
        <v>0.61926954651166122</v>
      </c>
      <c r="BL69" s="11">
        <f t="shared" ref="BL69:BL132" si="130">+BL68*BL$16</f>
        <v>0.78260367709126166</v>
      </c>
      <c r="BM69" s="11">
        <f t="shared" ref="BM69:BM132" si="131">+BM68*BM$16</f>
        <v>0.98047464374249715</v>
      </c>
      <c r="BN69" s="11">
        <f t="shared" si="67"/>
        <v>1.2193874651796024</v>
      </c>
      <c r="BO69" s="11">
        <f t="shared" si="68"/>
        <v>1.5069813327213759</v>
      </c>
      <c r="BP69" s="11">
        <f t="shared" si="69"/>
        <v>1.8522160349456924</v>
      </c>
      <c r="BQ69" s="11">
        <f t="shared" si="70"/>
        <v>2.265587560721309</v>
      </c>
      <c r="BR69" s="11"/>
    </row>
    <row r="70" spans="2:70" x14ac:dyDescent="0.25">
      <c r="E70" s="10">
        <f>SUM(E66:E69)</f>
        <v>0</v>
      </c>
      <c r="BC70" s="7">
        <f t="shared" si="71"/>
        <v>2850</v>
      </c>
      <c r="BD70" s="11">
        <f t="shared" si="122"/>
        <v>6.2618368768939461E-2</v>
      </c>
      <c r="BE70" s="11">
        <f t="shared" si="123"/>
        <v>9.6446161065393665E-2</v>
      </c>
      <c r="BF70" s="11">
        <f t="shared" si="124"/>
        <v>0.13920861970835524</v>
      </c>
      <c r="BG70" s="11">
        <f t="shared" si="125"/>
        <v>0.19281739339302564</v>
      </c>
      <c r="BH70" s="11">
        <f t="shared" si="126"/>
        <v>0.25954964849005163</v>
      </c>
      <c r="BI70" s="11">
        <f t="shared" si="127"/>
        <v>0.34211285560247223</v>
      </c>
      <c r="BJ70" s="11">
        <f t="shared" si="128"/>
        <v>0.44372040961496573</v>
      </c>
      <c r="BK70" s="11">
        <f t="shared" si="129"/>
        <v>0.56817980892444897</v>
      </c>
      <c r="BL70" s="11">
        <f t="shared" si="130"/>
        <v>0.71999538292396037</v>
      </c>
      <c r="BM70" s="11">
        <f t="shared" si="131"/>
        <v>0.9044878588524532</v>
      </c>
      <c r="BN70" s="11">
        <f t="shared" si="67"/>
        <v>1.1279334052911316</v>
      </c>
      <c r="BO70" s="11">
        <f t="shared" si="68"/>
        <v>1.3977251860990754</v>
      </c>
      <c r="BP70" s="11">
        <f t="shared" si="69"/>
        <v>1.7225609124994927</v>
      </c>
      <c r="BQ70" s="11">
        <f t="shared" si="70"/>
        <v>2.112660400372619</v>
      </c>
      <c r="BR70" s="11"/>
    </row>
    <row r="71" spans="2:70" x14ac:dyDescent="0.25">
      <c r="B71" s="2">
        <v>9</v>
      </c>
      <c r="C71" s="2">
        <f>+'Input R1'!M8</f>
        <v>0</v>
      </c>
      <c r="D71" s="7">
        <f>+'Input R1'!M5</f>
        <v>0</v>
      </c>
      <c r="E71" s="4">
        <f>IF(C71="Y",LOOKUP(D71,BD$3:BM$4),0)</f>
        <v>0</v>
      </c>
      <c r="F71" s="2" t="e">
        <f>LOOKUP(D71,BD$12:BM$13)</f>
        <v>#N/A</v>
      </c>
      <c r="G71" s="4"/>
      <c r="H71" s="4"/>
      <c r="I71" s="4"/>
      <c r="J71" s="4"/>
      <c r="K71" s="4"/>
      <c r="L71" s="4"/>
      <c r="M71" s="4"/>
      <c r="BC71" s="7">
        <f t="shared" si="71"/>
        <v>2900</v>
      </c>
      <c r="BD71" s="11">
        <f t="shared" si="122"/>
        <v>5.6356531892045515E-2</v>
      </c>
      <c r="BE71" s="11">
        <f t="shared" si="123"/>
        <v>8.7042660361517782E-2</v>
      </c>
      <c r="BF71" s="11">
        <f t="shared" si="124"/>
        <v>0.12598380083606148</v>
      </c>
      <c r="BG71" s="11">
        <f t="shared" si="125"/>
        <v>0.17498178450417073</v>
      </c>
      <c r="BH71" s="11">
        <f t="shared" si="126"/>
        <v>0.23619018012594695</v>
      </c>
      <c r="BI71" s="11">
        <f t="shared" si="127"/>
        <v>0.31217798073725583</v>
      </c>
      <c r="BJ71" s="11">
        <f t="shared" si="128"/>
        <v>0.40600417479769352</v>
      </c>
      <c r="BK71" s="11">
        <f t="shared" si="129"/>
        <v>0.52130497468818171</v>
      </c>
      <c r="BL71" s="11">
        <f t="shared" si="130"/>
        <v>0.66239575229004322</v>
      </c>
      <c r="BM71" s="11">
        <f t="shared" si="131"/>
        <v>0.83439004979138764</v>
      </c>
      <c r="BN71" s="11">
        <f t="shared" si="67"/>
        <v>1.0433383998942962</v>
      </c>
      <c r="BO71" s="11">
        <f t="shared" si="68"/>
        <v>1.2963901101068915</v>
      </c>
      <c r="BP71" s="11">
        <f t="shared" si="69"/>
        <v>1.6019816486245271</v>
      </c>
      <c r="BQ71" s="11">
        <f t="shared" si="70"/>
        <v>1.9700558233474659</v>
      </c>
      <c r="BR71" s="11"/>
    </row>
    <row r="72" spans="2:70" x14ac:dyDescent="0.25">
      <c r="C72" s="2">
        <f>+'Input R1'!M9</f>
        <v>0</v>
      </c>
      <c r="D72" s="7">
        <f>+D71</f>
        <v>0</v>
      </c>
      <c r="E72" s="4">
        <f>IF(C72="Y",LOOKUP(D72,BD$5:BM$6),0)</f>
        <v>0</v>
      </c>
      <c r="BC72" s="7">
        <f t="shared" si="71"/>
        <v>2950</v>
      </c>
      <c r="BD72" s="11">
        <f t="shared" si="122"/>
        <v>5.0720878702840963E-2</v>
      </c>
      <c r="BE72" s="11">
        <f t="shared" si="123"/>
        <v>7.8556000976269802E-2</v>
      </c>
      <c r="BF72" s="11">
        <f t="shared" si="124"/>
        <v>0.11401533975663562</v>
      </c>
      <c r="BG72" s="11">
        <f t="shared" si="125"/>
        <v>0.15879596943753491</v>
      </c>
      <c r="BH72" s="11">
        <f t="shared" si="126"/>
        <v>0.21493306391461167</v>
      </c>
      <c r="BI72" s="11">
        <f t="shared" si="127"/>
        <v>0.28486240742274588</v>
      </c>
      <c r="BJ72" s="11">
        <f t="shared" si="128"/>
        <v>0.37149381993988945</v>
      </c>
      <c r="BK72" s="11">
        <f t="shared" si="129"/>
        <v>0.47829731427640654</v>
      </c>
      <c r="BL72" s="11">
        <f t="shared" si="130"/>
        <v>0.60940409210683955</v>
      </c>
      <c r="BM72" s="11">
        <f t="shared" si="131"/>
        <v>0.76972482093255468</v>
      </c>
      <c r="BN72" s="11">
        <f t="shared" si="67"/>
        <v>0.96508801990222348</v>
      </c>
      <c r="BO72" s="11">
        <f t="shared" si="68"/>
        <v>1.2024018271241412</v>
      </c>
      <c r="BP72" s="11">
        <f t="shared" si="69"/>
        <v>1.4898429332208092</v>
      </c>
      <c r="BQ72" s="11">
        <f t="shared" si="70"/>
        <v>1.8370770552715106</v>
      </c>
      <c r="BR72" s="11"/>
    </row>
    <row r="73" spans="2:70" x14ac:dyDescent="0.25">
      <c r="C73" s="2">
        <f>+'Input R1'!M10</f>
        <v>0</v>
      </c>
      <c r="D73" s="7">
        <f t="shared" ref="D73:D74" si="132">+D72</f>
        <v>0</v>
      </c>
      <c r="E73" s="4">
        <f>IF(C73="Y",LOOKUP(D73,BD$7:BM$8),0)</f>
        <v>0</v>
      </c>
      <c r="F73" s="4" t="e">
        <f>MIN(1,F71*E75)</f>
        <v>#N/A</v>
      </c>
      <c r="BC73" s="7">
        <f t="shared" si="71"/>
        <v>3000</v>
      </c>
      <c r="BD73" s="11">
        <f t="shared" si="122"/>
        <v>4.5648790832556865E-2</v>
      </c>
      <c r="BE73" s="11">
        <f t="shared" si="123"/>
        <v>7.0896790881083499E-2</v>
      </c>
      <c r="BF73" s="11">
        <f t="shared" si="124"/>
        <v>0.10318388247975523</v>
      </c>
      <c r="BG73" s="11">
        <f t="shared" si="125"/>
        <v>0.1441073422645629</v>
      </c>
      <c r="BH73" s="11">
        <f t="shared" si="126"/>
        <v>0.19558908816229659</v>
      </c>
      <c r="BI73" s="11">
        <f t="shared" si="127"/>
        <v>0.25993694677325552</v>
      </c>
      <c r="BJ73" s="11">
        <f t="shared" si="128"/>
        <v>0.33991684524499871</v>
      </c>
      <c r="BK73" s="11">
        <f t="shared" si="129"/>
        <v>0.43883778584860283</v>
      </c>
      <c r="BL73" s="11">
        <f t="shared" si="130"/>
        <v>0.56065176473829215</v>
      </c>
      <c r="BM73" s="11">
        <f t="shared" si="131"/>
        <v>0.71007114731028131</v>
      </c>
      <c r="BN73" s="11">
        <f t="shared" si="67"/>
        <v>0.89270641840955622</v>
      </c>
      <c r="BO73" s="11">
        <f t="shared" si="68"/>
        <v>1.1152276946576403</v>
      </c>
      <c r="BP73" s="11">
        <f t="shared" si="69"/>
        <v>1.3855539278953517</v>
      </c>
      <c r="BQ73" s="11">
        <f t="shared" si="70"/>
        <v>1.7130743540406823</v>
      </c>
      <c r="BR73" s="11"/>
    </row>
    <row r="74" spans="2:70" x14ac:dyDescent="0.25">
      <c r="C74" s="2">
        <f>+'Input R1'!M11</f>
        <v>0</v>
      </c>
      <c r="D74" s="7">
        <f t="shared" si="132"/>
        <v>0</v>
      </c>
      <c r="E74" s="4">
        <f>IF(C74="Y",LOOKUP(D74,BD$9:BM$10),0)</f>
        <v>0</v>
      </c>
      <c r="BC74" s="7">
        <f t="shared" si="71"/>
        <v>3050</v>
      </c>
      <c r="BD74" s="11">
        <f t="shared" si="122"/>
        <v>4.1083911749301177E-2</v>
      </c>
      <c r="BE74" s="11">
        <f t="shared" si="123"/>
        <v>6.398435377017786E-2</v>
      </c>
      <c r="BF74" s="11">
        <f t="shared" si="124"/>
        <v>9.3381413644178471E-2</v>
      </c>
      <c r="BG74" s="11">
        <f t="shared" si="125"/>
        <v>0.13077741310509081</v>
      </c>
      <c r="BH74" s="11">
        <f t="shared" si="126"/>
        <v>0.17798607022768986</v>
      </c>
      <c r="BI74" s="11">
        <f t="shared" si="127"/>
        <v>0.23719246393059559</v>
      </c>
      <c r="BJ74" s="11">
        <f t="shared" si="128"/>
        <v>0.31102391339917373</v>
      </c>
      <c r="BK74" s="11">
        <f t="shared" si="129"/>
        <v>0.40263366851609295</v>
      </c>
      <c r="BL74" s="11">
        <f t="shared" si="130"/>
        <v>0.51579962355922859</v>
      </c>
      <c r="BM74" s="11">
        <f t="shared" si="131"/>
        <v>0.6550406333937342</v>
      </c>
      <c r="BN74" s="11">
        <f t="shared" si="67"/>
        <v>0.82575343702883908</v>
      </c>
      <c r="BO74" s="11">
        <f t="shared" si="68"/>
        <v>1.0343736867949607</v>
      </c>
      <c r="BP74" s="11">
        <f t="shared" si="69"/>
        <v>1.2885651529426763</v>
      </c>
      <c r="BQ74" s="11">
        <f t="shared" si="70"/>
        <v>1.5974418351429351</v>
      </c>
      <c r="BR74" s="11"/>
    </row>
    <row r="75" spans="2:70" x14ac:dyDescent="0.25">
      <c r="E75" s="10">
        <f>SUM(E71:E74)</f>
        <v>0</v>
      </c>
      <c r="BC75" s="7">
        <f t="shared" si="71"/>
        <v>3100</v>
      </c>
      <c r="BD75" s="11">
        <f t="shared" si="122"/>
        <v>3.6975520574371062E-2</v>
      </c>
      <c r="BE75" s="11">
        <f t="shared" si="123"/>
        <v>5.7745879277585517E-2</v>
      </c>
      <c r="BF75" s="11">
        <f t="shared" si="124"/>
        <v>8.4510179347981509E-2</v>
      </c>
      <c r="BG75" s="11">
        <f t="shared" si="125"/>
        <v>0.11868050239286988</v>
      </c>
      <c r="BH75" s="11">
        <f t="shared" si="126"/>
        <v>0.16196732390719773</v>
      </c>
      <c r="BI75" s="11">
        <f t="shared" si="127"/>
        <v>0.21643812333666843</v>
      </c>
      <c r="BJ75" s="11">
        <f t="shared" si="128"/>
        <v>0.28458688076024385</v>
      </c>
      <c r="BK75" s="11">
        <f t="shared" si="129"/>
        <v>0.36941639086351513</v>
      </c>
      <c r="BL75" s="11">
        <f t="shared" si="130"/>
        <v>0.47453565367449008</v>
      </c>
      <c r="BM75" s="11">
        <f t="shared" si="131"/>
        <v>0.60427498430571946</v>
      </c>
      <c r="BN75" s="11">
        <f t="shared" si="67"/>
        <v>0.76382192925167569</v>
      </c>
      <c r="BO75" s="11">
        <f t="shared" si="68"/>
        <v>0.95938159450232541</v>
      </c>
      <c r="BP75" s="11">
        <f t="shared" si="69"/>
        <v>1.198365592236688</v>
      </c>
      <c r="BQ75" s="11">
        <f t="shared" si="70"/>
        <v>1.4896145112707859</v>
      </c>
      <c r="BR75" s="11"/>
    </row>
    <row r="76" spans="2:70" x14ac:dyDescent="0.25">
      <c r="B76" s="2">
        <v>10</v>
      </c>
      <c r="C76" s="2">
        <f>+'Input R1'!N8</f>
        <v>0</v>
      </c>
      <c r="D76" s="7">
        <f>+'Input R1'!N5</f>
        <v>0</v>
      </c>
      <c r="E76" s="4">
        <f>IF(C76="Y",LOOKUP(D76,BD$3:BM$4),0)</f>
        <v>0</v>
      </c>
      <c r="F76" s="2" t="e">
        <f>LOOKUP(D76,BD$12:BM$13)</f>
        <v>#N/A</v>
      </c>
      <c r="G76" s="4"/>
      <c r="H76" s="4"/>
      <c r="I76" s="4"/>
      <c r="J76" s="4"/>
      <c r="K76" s="4"/>
      <c r="L76" s="4"/>
      <c r="M76" s="4"/>
      <c r="BC76" s="7">
        <f t="shared" si="71"/>
        <v>3150</v>
      </c>
      <c r="BD76" s="11">
        <f t="shared" si="122"/>
        <v>3.3277968516933959E-2</v>
      </c>
      <c r="BE76" s="11">
        <f t="shared" si="123"/>
        <v>5.2115656048020931E-2</v>
      </c>
      <c r="BF76" s="11">
        <f t="shared" si="124"/>
        <v>7.6481712309923261E-2</v>
      </c>
      <c r="BG76" s="11">
        <f t="shared" si="125"/>
        <v>0.1077025559215294</v>
      </c>
      <c r="BH76" s="11">
        <f t="shared" si="126"/>
        <v>0.14739026475554989</v>
      </c>
      <c r="BI76" s="11">
        <f t="shared" si="127"/>
        <v>0.1974997875447099</v>
      </c>
      <c r="BJ76" s="11">
        <f t="shared" si="128"/>
        <v>0.26039699589562304</v>
      </c>
      <c r="BK76" s="11">
        <f t="shared" si="129"/>
        <v>0.33893953861727499</v>
      </c>
      <c r="BL76" s="11">
        <f t="shared" si="130"/>
        <v>0.43657280138053067</v>
      </c>
      <c r="BM76" s="11">
        <f t="shared" si="131"/>
        <v>0.55744367302202591</v>
      </c>
      <c r="BN76" s="11">
        <f t="shared" si="67"/>
        <v>0.70653528455779957</v>
      </c>
      <c r="BO76" s="11">
        <f t="shared" si="68"/>
        <v>0.88982642890090624</v>
      </c>
      <c r="BP76" s="11">
        <f t="shared" si="69"/>
        <v>1.1144800007801192</v>
      </c>
      <c r="BQ76" s="11">
        <f t="shared" si="70"/>
        <v>1.3890655317600069</v>
      </c>
      <c r="BR76" s="11"/>
    </row>
    <row r="77" spans="2:70" x14ac:dyDescent="0.25">
      <c r="C77" s="2">
        <f>+'Input R1'!N9</f>
        <v>0</v>
      </c>
      <c r="D77" s="7">
        <f>+D76</f>
        <v>0</v>
      </c>
      <c r="E77" s="4">
        <f>IF(C77="Y",LOOKUP(D77,BD$5:BM$6),0)</f>
        <v>0</v>
      </c>
      <c r="BC77" s="7">
        <f t="shared" si="71"/>
        <v>3200</v>
      </c>
      <c r="BD77" s="11">
        <f t="shared" si="122"/>
        <v>2.9950171665240565E-2</v>
      </c>
      <c r="BE77" s="11">
        <f t="shared" si="123"/>
        <v>4.7034379583338885E-2</v>
      </c>
      <c r="BF77" s="11">
        <f t="shared" si="124"/>
        <v>6.9215949640480542E-2</v>
      </c>
      <c r="BG77" s="11">
        <f t="shared" si="125"/>
        <v>9.7740069498787913E-2</v>
      </c>
      <c r="BH77" s="11">
        <f t="shared" si="126"/>
        <v>0.13412514092755037</v>
      </c>
      <c r="BI77" s="11">
        <f t="shared" si="127"/>
        <v>0.18021855613454774</v>
      </c>
      <c r="BJ77" s="11">
        <f t="shared" si="128"/>
        <v>0.23826325124449502</v>
      </c>
      <c r="BK77" s="11">
        <f t="shared" si="129"/>
        <v>0.31097702668134969</v>
      </c>
      <c r="BL77" s="11">
        <f t="shared" si="130"/>
        <v>0.40164697727008802</v>
      </c>
      <c r="BM77" s="11">
        <f t="shared" si="131"/>
        <v>0.51424178836281864</v>
      </c>
      <c r="BN77" s="11">
        <f t="shared" si="67"/>
        <v>0.65354513821596427</v>
      </c>
      <c r="BO77" s="11">
        <f t="shared" si="68"/>
        <v>0.82531401280559002</v>
      </c>
      <c r="BP77" s="11">
        <f t="shared" si="69"/>
        <v>1.0364664007255102</v>
      </c>
      <c r="BQ77" s="11">
        <f t="shared" si="70"/>
        <v>1.2953036083662055</v>
      </c>
      <c r="BR77" s="11"/>
    </row>
    <row r="78" spans="2:70" x14ac:dyDescent="0.25">
      <c r="C78" s="2">
        <f>+'Input R1'!N10</f>
        <v>0</v>
      </c>
      <c r="D78" s="7">
        <f t="shared" ref="D78:D79" si="133">+D77</f>
        <v>0</v>
      </c>
      <c r="E78" s="4">
        <f>IF(C78="Y",LOOKUP(D78,BD$7:BM$8),0)</f>
        <v>0</v>
      </c>
      <c r="F78" s="4" t="e">
        <f>MIN(1,F76*E80)</f>
        <v>#N/A</v>
      </c>
      <c r="BC78" s="7">
        <f t="shared" si="71"/>
        <v>3250</v>
      </c>
      <c r="BD78" s="11">
        <f t="shared" si="122"/>
        <v>2.6955154498716508E-2</v>
      </c>
      <c r="BE78" s="11">
        <f t="shared" si="123"/>
        <v>4.2448527573963342E-2</v>
      </c>
      <c r="BF78" s="11">
        <f t="shared" si="124"/>
        <v>6.2640434424634892E-2</v>
      </c>
      <c r="BG78" s="11">
        <f t="shared" si="125"/>
        <v>8.8699113070150021E-2</v>
      </c>
      <c r="BH78" s="11">
        <f t="shared" si="126"/>
        <v>0.12205387824407081</v>
      </c>
      <c r="BI78" s="11">
        <f t="shared" si="127"/>
        <v>0.16444943247277477</v>
      </c>
      <c r="BJ78" s="11">
        <f t="shared" si="128"/>
        <v>0.21801087488871287</v>
      </c>
      <c r="BK78" s="11">
        <f t="shared" si="129"/>
        <v>0.28532142198013821</v>
      </c>
      <c r="BL78" s="11">
        <f t="shared" si="130"/>
        <v>0.36951521908848084</v>
      </c>
      <c r="BM78" s="11">
        <f t="shared" si="131"/>
        <v>0.47438804976469995</v>
      </c>
      <c r="BN78" s="11">
        <f t="shared" si="67"/>
        <v>0.60452925284976666</v>
      </c>
      <c r="BO78" s="11">
        <f t="shared" si="68"/>
        <v>0.76547874687718431</v>
      </c>
      <c r="BP78" s="11">
        <f t="shared" si="69"/>
        <v>0.9639137526747239</v>
      </c>
      <c r="BQ78" s="11">
        <f t="shared" si="70"/>
        <v>1.2078706148014857</v>
      </c>
      <c r="BR78" s="11"/>
    </row>
    <row r="79" spans="2:70" x14ac:dyDescent="0.25">
      <c r="C79" s="2">
        <f>+'Input R1'!N11</f>
        <v>0</v>
      </c>
      <c r="D79" s="7">
        <f t="shared" si="133"/>
        <v>0</v>
      </c>
      <c r="E79" s="4">
        <f>IF(C79="Y",LOOKUP(D79,BD$9:BM$10),0)</f>
        <v>0</v>
      </c>
      <c r="BC79" s="7">
        <f t="shared" si="71"/>
        <v>3300</v>
      </c>
      <c r="BD79" s="11">
        <f t="shared" si="122"/>
        <v>2.4259639048844858E-2</v>
      </c>
      <c r="BE79" s="11">
        <f t="shared" si="123"/>
        <v>3.8309796135501915E-2</v>
      </c>
      <c r="BF79" s="11">
        <f t="shared" si="124"/>
        <v>5.6689593154294574E-2</v>
      </c>
      <c r="BG79" s="11">
        <f t="shared" si="125"/>
        <v>8.0494445111161134E-2</v>
      </c>
      <c r="BH79" s="11">
        <f t="shared" si="126"/>
        <v>0.11106902920210442</v>
      </c>
      <c r="BI79" s="11">
        <f t="shared" si="127"/>
        <v>0.15006010713140694</v>
      </c>
      <c r="BJ79" s="11">
        <f t="shared" si="128"/>
        <v>0.19947995052317222</v>
      </c>
      <c r="BK79" s="11">
        <f t="shared" si="129"/>
        <v>0.26178240466677671</v>
      </c>
      <c r="BL79" s="11">
        <f t="shared" si="130"/>
        <v>0.33995400156140221</v>
      </c>
      <c r="BM79" s="11">
        <f t="shared" si="131"/>
        <v>0.43762297590793547</v>
      </c>
      <c r="BN79" s="11">
        <f t="shared" si="67"/>
        <v>0.55918955888603383</v>
      </c>
      <c r="BO79" s="11">
        <f t="shared" si="68"/>
        <v>0.70998153772858796</v>
      </c>
      <c r="BP79" s="11">
        <f t="shared" si="69"/>
        <v>0.89643978998749263</v>
      </c>
      <c r="BQ79" s="11">
        <f t="shared" si="70"/>
        <v>1.1263393483023847</v>
      </c>
      <c r="BR79" s="11"/>
    </row>
    <row r="80" spans="2:70" x14ac:dyDescent="0.25">
      <c r="E80" s="10">
        <f>SUM(E76:E79)</f>
        <v>0</v>
      </c>
      <c r="BC80" s="7">
        <f t="shared" si="71"/>
        <v>3350</v>
      </c>
      <c r="BD80" s="11">
        <f t="shared" si="122"/>
        <v>2.1833675143960372E-2</v>
      </c>
      <c r="BE80" s="11">
        <f t="shared" si="123"/>
        <v>3.4574591012290476E-2</v>
      </c>
      <c r="BF80" s="11">
        <f t="shared" si="124"/>
        <v>5.1304081804636581E-2</v>
      </c>
      <c r="BG80" s="11">
        <f t="shared" si="125"/>
        <v>7.3048708938378712E-2</v>
      </c>
      <c r="BH80" s="11">
        <f t="shared" si="126"/>
        <v>0.10107281657391499</v>
      </c>
      <c r="BI80" s="11">
        <f t="shared" si="127"/>
        <v>0.1369298477574088</v>
      </c>
      <c r="BJ80" s="11">
        <f t="shared" si="128"/>
        <v>0.18252415472870251</v>
      </c>
      <c r="BK80" s="11">
        <f t="shared" si="129"/>
        <v>0.24018535628176754</v>
      </c>
      <c r="BL80" s="11">
        <f t="shared" si="130"/>
        <v>0.31275768143648991</v>
      </c>
      <c r="BM80" s="11">
        <f t="shared" si="131"/>
        <v>0.40370719527507026</v>
      </c>
      <c r="BN80" s="11">
        <f t="shared" si="67"/>
        <v>0.51725034196958097</v>
      </c>
      <c r="BO80" s="11">
        <f t="shared" si="68"/>
        <v>0.6585078762432649</v>
      </c>
      <c r="BP80" s="11">
        <f t="shared" si="69"/>
        <v>0.8336890046883676</v>
      </c>
      <c r="BQ80" s="11">
        <f t="shared" si="70"/>
        <v>1.050311442291973</v>
      </c>
      <c r="BR80" s="11"/>
    </row>
    <row r="81" spans="1:70" x14ac:dyDescent="0.25">
      <c r="G81" s="10"/>
      <c r="H81" s="10"/>
      <c r="I81" s="10"/>
      <c r="J81" s="10"/>
      <c r="K81" s="10"/>
      <c r="L81" s="10"/>
      <c r="M81" s="10"/>
      <c r="BC81" s="7">
        <f t="shared" si="71"/>
        <v>3400</v>
      </c>
      <c r="BD81" s="11">
        <f t="shared" si="122"/>
        <v>1.9650307629564333E-2</v>
      </c>
      <c r="BE81" s="11">
        <f t="shared" si="123"/>
        <v>3.1203568388592152E-2</v>
      </c>
      <c r="BF81" s="11">
        <f t="shared" si="124"/>
        <v>4.64301940331961E-2</v>
      </c>
      <c r="BG81" s="11">
        <f t="shared" si="125"/>
        <v>6.6291703361578677E-2</v>
      </c>
      <c r="BH81" s="11">
        <f t="shared" si="126"/>
        <v>9.197626308226263E-2</v>
      </c>
      <c r="BI81" s="11">
        <f t="shared" si="127"/>
        <v>0.1249484860786355</v>
      </c>
      <c r="BJ81" s="11">
        <f t="shared" si="128"/>
        <v>0.16700960157676273</v>
      </c>
      <c r="BK81" s="11">
        <f t="shared" si="129"/>
        <v>0.22037006438852164</v>
      </c>
      <c r="BL81" s="11">
        <f t="shared" si="130"/>
        <v>0.28773706692157058</v>
      </c>
      <c r="BM81" s="11">
        <f t="shared" si="131"/>
        <v>0.37241988764125211</v>
      </c>
      <c r="BN81" s="11">
        <f t="shared" si="67"/>
        <v>0.47845656632186212</v>
      </c>
      <c r="BO81" s="11">
        <f t="shared" si="68"/>
        <v>0.61076605521562788</v>
      </c>
      <c r="BP81" s="11">
        <f t="shared" si="69"/>
        <v>0.77533077436018139</v>
      </c>
      <c r="BQ81" s="11">
        <f t="shared" si="70"/>
        <v>0.97941541993726411</v>
      </c>
      <c r="BR81" s="11"/>
    </row>
    <row r="82" spans="1:70" x14ac:dyDescent="0.25">
      <c r="A82" s="15" t="s">
        <v>20</v>
      </c>
      <c r="B82" s="14" t="s">
        <v>66</v>
      </c>
      <c r="C82" s="1" t="s">
        <v>10</v>
      </c>
      <c r="D82" s="1" t="s">
        <v>11</v>
      </c>
      <c r="E82" s="1" t="s">
        <v>12</v>
      </c>
      <c r="F82" s="1" t="s">
        <v>13</v>
      </c>
      <c r="G82" s="1" t="s">
        <v>14</v>
      </c>
      <c r="H82" s="1" t="s">
        <v>15</v>
      </c>
      <c r="I82" s="1" t="s">
        <v>16</v>
      </c>
      <c r="J82" s="1" t="s">
        <v>17</v>
      </c>
      <c r="K82" s="1" t="s">
        <v>18</v>
      </c>
      <c r="L82" s="1" t="s">
        <v>19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BC82" s="7">
        <f t="shared" si="71"/>
        <v>3450</v>
      </c>
      <c r="BD82" s="11">
        <f t="shared" si="122"/>
        <v>1.76852768666079E-2</v>
      </c>
      <c r="BE82" s="11">
        <f t="shared" si="123"/>
        <v>2.8161220470704417E-2</v>
      </c>
      <c r="BF82" s="11">
        <f t="shared" si="124"/>
        <v>4.2019325600042463E-2</v>
      </c>
      <c r="BG82" s="11">
        <f t="shared" si="125"/>
        <v>6.0159720800632643E-2</v>
      </c>
      <c r="BH82" s="11">
        <f t="shared" si="126"/>
        <v>8.3698399404858972E-2</v>
      </c>
      <c r="BI82" s="11">
        <f t="shared" si="127"/>
        <v>0.11401549354675486</v>
      </c>
      <c r="BJ82" s="11">
        <f t="shared" si="128"/>
        <v>0.15281378544273785</v>
      </c>
      <c r="BK82" s="11">
        <f t="shared" si="129"/>
        <v>0.20218953407646853</v>
      </c>
      <c r="BL82" s="11">
        <f t="shared" si="130"/>
        <v>0.26471810156784481</v>
      </c>
      <c r="BM82" s="11">
        <f t="shared" si="131"/>
        <v>0.34355734634905488</v>
      </c>
      <c r="BN82" s="11">
        <f t="shared" si="67"/>
        <v>0.44257232384772222</v>
      </c>
      <c r="BO82" s="11">
        <f t="shared" si="68"/>
        <v>0.56648551621249454</v>
      </c>
      <c r="BP82" s="11">
        <f t="shared" si="69"/>
        <v>0.72105762015496822</v>
      </c>
      <c r="BQ82" s="11">
        <f t="shared" si="70"/>
        <v>0.91330487909149816</v>
      </c>
      <c r="BR82" s="11"/>
    </row>
    <row r="83" spans="1:70" x14ac:dyDescent="0.25">
      <c r="B83" t="s">
        <v>34</v>
      </c>
      <c r="C83" s="2">
        <f>+'Input R1'!E5</f>
        <v>0</v>
      </c>
      <c r="D83" s="2">
        <f>+'Input R1'!F5</f>
        <v>0</v>
      </c>
      <c r="E83" s="2">
        <f>+'Input R1'!G5</f>
        <v>0</v>
      </c>
      <c r="F83" s="2">
        <f>+'Input R1'!H5</f>
        <v>0</v>
      </c>
      <c r="G83" s="2">
        <f>+'Input R1'!I5</f>
        <v>0</v>
      </c>
      <c r="H83" s="2">
        <f>+'Input R1'!J5</f>
        <v>0</v>
      </c>
      <c r="I83" s="2">
        <f>+'Input R1'!K5</f>
        <v>0</v>
      </c>
      <c r="J83" s="2">
        <f>+'Input R1'!L5</f>
        <v>0</v>
      </c>
      <c r="K83" s="2">
        <f>+'Input R1'!M5</f>
        <v>0</v>
      </c>
      <c r="L83" s="2">
        <f>+'Input R1'!N5</f>
        <v>0</v>
      </c>
      <c r="BC83" s="7">
        <f t="shared" si="71"/>
        <v>3500</v>
      </c>
      <c r="BD83" s="11">
        <f t="shared" si="122"/>
        <v>1.591674917994711E-2</v>
      </c>
      <c r="BE83" s="11">
        <f t="shared" si="123"/>
        <v>2.5415501474810736E-2</v>
      </c>
      <c r="BF83" s="11">
        <f t="shared" si="124"/>
        <v>3.8027489668038428E-2</v>
      </c>
      <c r="BG83" s="11">
        <f t="shared" si="125"/>
        <v>5.4594946626574117E-2</v>
      </c>
      <c r="BH83" s="11">
        <f t="shared" si="126"/>
        <v>7.616554345842165E-2</v>
      </c>
      <c r="BI83" s="11">
        <f t="shared" si="127"/>
        <v>0.10403913786141378</v>
      </c>
      <c r="BJ83" s="11">
        <f t="shared" si="128"/>
        <v>0.1398246136801051</v>
      </c>
      <c r="BK83" s="11">
        <f t="shared" si="129"/>
        <v>0.18550889751515981</v>
      </c>
      <c r="BL83" s="11">
        <f t="shared" si="130"/>
        <v>0.24354065344241713</v>
      </c>
      <c r="BM83" s="11">
        <f t="shared" si="131"/>
        <v>0.31693165200700296</v>
      </c>
      <c r="BN83" s="11">
        <f t="shared" ref="BN83:BN135" si="134">+BN82*BN$16</f>
        <v>0.40937939955914282</v>
      </c>
      <c r="BO83" s="11">
        <f t="shared" ref="BO83:BO135" si="135">+BO82*BO$16</f>
        <v>0.52541531628708837</v>
      </c>
      <c r="BP83" s="11">
        <f t="shared" ref="BP83:BP135" si="136">+BP82*BP$16</f>
        <v>0.67058358674412</v>
      </c>
      <c r="BQ83" s="11">
        <f t="shared" ref="BQ83:BQ135" si="137">+BQ82*BQ$16</f>
        <v>0.85165679975282138</v>
      </c>
      <c r="BR83" s="11"/>
    </row>
    <row r="84" spans="1:70" x14ac:dyDescent="0.25">
      <c r="B84" t="s">
        <v>24</v>
      </c>
      <c r="C84" s="2">
        <f>+'Input R1'!E6</f>
        <v>0</v>
      </c>
      <c r="D84" s="2">
        <f>+'Input R1'!F6</f>
        <v>0</v>
      </c>
      <c r="E84" s="2">
        <f>+'Input R1'!G6</f>
        <v>0</v>
      </c>
      <c r="F84" s="2">
        <f>+'Input R1'!H6</f>
        <v>0</v>
      </c>
      <c r="G84" s="2">
        <f>+'Input R1'!I6</f>
        <v>0</v>
      </c>
      <c r="H84" s="2">
        <f>+'Input R1'!J6</f>
        <v>0</v>
      </c>
      <c r="I84" s="2">
        <f>+'Input R1'!K6</f>
        <v>0</v>
      </c>
      <c r="J84" s="2">
        <f>+'Input R1'!L6</f>
        <v>0</v>
      </c>
      <c r="K84" s="2">
        <f>+'Input R1'!M6</f>
        <v>0</v>
      </c>
      <c r="L84" s="2">
        <f>+'Input R1'!N6</f>
        <v>0</v>
      </c>
      <c r="BC84" s="7">
        <f t="shared" ref="BC84:BC97" si="138">+BC83+50</f>
        <v>3550</v>
      </c>
      <c r="BD84" s="11">
        <f t="shared" si="122"/>
        <v>1.4325074261952399E-2</v>
      </c>
      <c r="BE84" s="11">
        <f t="shared" si="123"/>
        <v>2.2937490081016688E-2</v>
      </c>
      <c r="BF84" s="11">
        <f t="shared" si="124"/>
        <v>3.4414878149574772E-2</v>
      </c>
      <c r="BG84" s="11">
        <f t="shared" si="125"/>
        <v>4.9544914063616004E-2</v>
      </c>
      <c r="BH84" s="11">
        <f t="shared" si="126"/>
        <v>6.9310644547163694E-2</v>
      </c>
      <c r="BI84" s="11">
        <f t="shared" si="127"/>
        <v>9.4935713298540045E-2</v>
      </c>
      <c r="BJ84" s="11">
        <f t="shared" si="128"/>
        <v>0.12793952151729612</v>
      </c>
      <c r="BK84" s="11">
        <f t="shared" si="129"/>
        <v>0.17020441347015905</v>
      </c>
      <c r="BL84" s="11">
        <f t="shared" si="130"/>
        <v>0.22405740116702366</v>
      </c>
      <c r="BM84" s="11">
        <f t="shared" si="131"/>
        <v>0.29236944897646011</v>
      </c>
      <c r="BN84" s="11">
        <f t="shared" si="134"/>
        <v>0.37867594459220688</v>
      </c>
      <c r="BO84" s="11">
        <f t="shared" si="135"/>
        <v>0.48732270585627419</v>
      </c>
      <c r="BP84" s="11">
        <f t="shared" si="136"/>
        <v>0.62364273567203121</v>
      </c>
      <c r="BQ84" s="11">
        <f t="shared" si="137"/>
        <v>0.79416996576950538</v>
      </c>
      <c r="BR84" s="11"/>
    </row>
    <row r="85" spans="1:70" x14ac:dyDescent="0.25">
      <c r="B85" t="s">
        <v>23</v>
      </c>
      <c r="C85" s="7">
        <f>+'Input R1'!E7</f>
        <v>0</v>
      </c>
      <c r="D85" s="7">
        <f>+'Input R1'!F7</f>
        <v>0</v>
      </c>
      <c r="E85" s="7">
        <f>+'Input R1'!G7</f>
        <v>0</v>
      </c>
      <c r="F85" s="7">
        <f>+'Input R1'!H7</f>
        <v>0</v>
      </c>
      <c r="G85" s="7">
        <f>+'Input R1'!I7</f>
        <v>0</v>
      </c>
      <c r="H85" s="7">
        <f>+'Input R1'!J7</f>
        <v>0</v>
      </c>
      <c r="I85" s="7">
        <f>+'Input R1'!K7</f>
        <v>0</v>
      </c>
      <c r="J85" s="7">
        <f>+'Input R1'!L7</f>
        <v>0</v>
      </c>
      <c r="K85" s="7">
        <f>+'Input R1'!M7</f>
        <v>0</v>
      </c>
      <c r="L85" s="7">
        <f>+'Input R1'!N7</f>
        <v>0</v>
      </c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BC85" s="7">
        <f t="shared" si="138"/>
        <v>3600</v>
      </c>
      <c r="BD85" s="11">
        <f t="shared" si="122"/>
        <v>1.2892566835757159E-2</v>
      </c>
      <c r="BE85" s="11">
        <f t="shared" si="123"/>
        <v>2.070108479811756E-2</v>
      </c>
      <c r="BF85" s="11">
        <f t="shared" si="124"/>
        <v>3.1145464725365165E-2</v>
      </c>
      <c r="BG85" s="11">
        <f t="shared" si="125"/>
        <v>4.4962009512731514E-2</v>
      </c>
      <c r="BH85" s="11">
        <f t="shared" si="126"/>
        <v>6.3072686537918948E-2</v>
      </c>
      <c r="BI85" s="11">
        <f t="shared" si="127"/>
        <v>8.6628838384917764E-2</v>
      </c>
      <c r="BJ85" s="11">
        <f t="shared" si="128"/>
        <v>0.11706466218832591</v>
      </c>
      <c r="BK85" s="11">
        <f t="shared" si="129"/>
        <v>0.15616254935887086</v>
      </c>
      <c r="BL85" s="11">
        <f t="shared" si="130"/>
        <v>0.20613280907366169</v>
      </c>
      <c r="BM85" s="11">
        <f t="shared" si="131"/>
        <v>0.26971081668078434</v>
      </c>
      <c r="BN85" s="11">
        <f t="shared" si="134"/>
        <v>0.35027524874779115</v>
      </c>
      <c r="BO85" s="11">
        <f t="shared" si="135"/>
        <v>0.45199180968169406</v>
      </c>
      <c r="BP85" s="11">
        <f t="shared" si="136"/>
        <v>0.57998774417498866</v>
      </c>
      <c r="BQ85" s="11">
        <f t="shared" si="137"/>
        <v>0.7405634930800632</v>
      </c>
      <c r="BR85" s="11"/>
    </row>
    <row r="86" spans="1:70" x14ac:dyDescent="0.25">
      <c r="B86" t="s">
        <v>46</v>
      </c>
      <c r="C86" s="2">
        <f>+'Input R1'!E8</f>
        <v>0</v>
      </c>
      <c r="D86" s="2">
        <f>+'Input R1'!F8</f>
        <v>0</v>
      </c>
      <c r="E86" s="2">
        <f>+'Input R1'!G8</f>
        <v>0</v>
      </c>
      <c r="F86" s="2">
        <f>+'Input R1'!H8</f>
        <v>0</v>
      </c>
      <c r="G86" s="2">
        <f>+'Input R1'!I8</f>
        <v>0</v>
      </c>
      <c r="H86" s="2">
        <f>+'Input R1'!J8</f>
        <v>0</v>
      </c>
      <c r="I86" s="2">
        <f>+'Input R1'!K8</f>
        <v>0</v>
      </c>
      <c r="J86" s="2">
        <f>+'Input R1'!L8</f>
        <v>0</v>
      </c>
      <c r="K86" s="2">
        <f>+'Input R1'!M8</f>
        <v>0</v>
      </c>
      <c r="L86" s="2">
        <f>+'Input R1'!N8</f>
        <v>0</v>
      </c>
      <c r="BC86" s="7">
        <f t="shared" si="138"/>
        <v>3650</v>
      </c>
      <c r="BD86" s="11">
        <f t="shared" si="122"/>
        <v>1.1603310152181443E-2</v>
      </c>
      <c r="BE86" s="11">
        <f t="shared" si="123"/>
        <v>1.8682729030301097E-2</v>
      </c>
      <c r="BF86" s="11">
        <f t="shared" si="124"/>
        <v>2.818664557645547E-2</v>
      </c>
      <c r="BG86" s="11">
        <f t="shared" si="125"/>
        <v>4.0803023632803845E-2</v>
      </c>
      <c r="BH86" s="11">
        <f t="shared" si="126"/>
        <v>5.7396144749506231E-2</v>
      </c>
      <c r="BI86" s="11">
        <f t="shared" si="127"/>
        <v>7.9048815026237437E-2</v>
      </c>
      <c r="BJ86" s="11">
        <f t="shared" si="128"/>
        <v>0.10711416590231818</v>
      </c>
      <c r="BK86" s="11">
        <f t="shared" si="129"/>
        <v>0.14327913903676395</v>
      </c>
      <c r="BL86" s="11">
        <f t="shared" si="130"/>
        <v>0.18964218434776867</v>
      </c>
      <c r="BM86" s="11">
        <f t="shared" si="131"/>
        <v>0.24880822838802344</v>
      </c>
      <c r="BN86" s="11">
        <f t="shared" si="134"/>
        <v>0.32400460509170664</v>
      </c>
      <c r="BO86" s="11">
        <f t="shared" si="135"/>
        <v>0.41922240347977097</v>
      </c>
      <c r="BP86" s="11">
        <f t="shared" si="136"/>
        <v>0.53938860208273909</v>
      </c>
      <c r="BQ86" s="11">
        <f t="shared" si="137"/>
        <v>0.69057545729715841</v>
      </c>
      <c r="BR86" s="11"/>
    </row>
    <row r="87" spans="1:70" x14ac:dyDescent="0.25">
      <c r="B87" t="s">
        <v>47</v>
      </c>
      <c r="C87" s="2">
        <f>+'Input R1'!E9</f>
        <v>0</v>
      </c>
      <c r="D87" s="2">
        <f>+'Input R1'!F9</f>
        <v>0</v>
      </c>
      <c r="E87" s="2">
        <f>+'Input R1'!G9</f>
        <v>0</v>
      </c>
      <c r="F87" s="2">
        <f>+'Input R1'!H9</f>
        <v>0</v>
      </c>
      <c r="G87" s="2">
        <f>+'Input R1'!I9</f>
        <v>0</v>
      </c>
      <c r="H87" s="2">
        <f>+'Input R1'!J9</f>
        <v>0</v>
      </c>
      <c r="I87" s="2">
        <f>+'Input R1'!K9</f>
        <v>0</v>
      </c>
      <c r="J87" s="2">
        <f>+'Input R1'!L9</f>
        <v>0</v>
      </c>
      <c r="K87" s="2">
        <f>+'Input R1'!M9</f>
        <v>0</v>
      </c>
      <c r="L87" s="2">
        <f>+'Input R1'!N9</f>
        <v>0</v>
      </c>
      <c r="BC87" s="7">
        <f t="shared" si="138"/>
        <v>3700</v>
      </c>
      <c r="BD87" s="11">
        <f t="shared" si="122"/>
        <v>1.04429791369633E-2</v>
      </c>
      <c r="BE87" s="11">
        <f t="shared" si="123"/>
        <v>1.6861162949846738E-2</v>
      </c>
      <c r="BF87" s="11">
        <f t="shared" si="124"/>
        <v>2.5508914246692199E-2</v>
      </c>
      <c r="BG87" s="11">
        <f t="shared" si="125"/>
        <v>3.7028743946769485E-2</v>
      </c>
      <c r="BH87" s="11">
        <f t="shared" si="126"/>
        <v>5.2230491722050659E-2</v>
      </c>
      <c r="BI87" s="11">
        <f t="shared" si="127"/>
        <v>7.2132043711441649E-2</v>
      </c>
      <c r="BJ87" s="11">
        <f t="shared" si="128"/>
        <v>9.8009461800621103E-2</v>
      </c>
      <c r="BK87" s="11">
        <f t="shared" si="129"/>
        <v>0.13145861006623089</v>
      </c>
      <c r="BL87" s="11">
        <f t="shared" si="130"/>
        <v>0.1744708095999471</v>
      </c>
      <c r="BM87" s="11">
        <f t="shared" si="131"/>
        <v>0.2295255906879515</v>
      </c>
      <c r="BN87" s="11">
        <f t="shared" si="134"/>
        <v>0.2997042597098285</v>
      </c>
      <c r="BO87" s="11">
        <f t="shared" si="135"/>
        <v>0.38882877922748732</v>
      </c>
      <c r="BP87" s="11">
        <f t="shared" si="136"/>
        <v>0.50163139993694705</v>
      </c>
      <c r="BQ87" s="11">
        <f t="shared" si="137"/>
        <v>0.64396161392959972</v>
      </c>
      <c r="BR87" s="11"/>
    </row>
    <row r="88" spans="1:70" x14ac:dyDescent="0.25">
      <c r="B88" t="s">
        <v>48</v>
      </c>
      <c r="C88" s="2">
        <f>+'Input R1'!E10</f>
        <v>0</v>
      </c>
      <c r="D88" s="2">
        <f>+'Input R1'!F10</f>
        <v>0</v>
      </c>
      <c r="E88" s="2">
        <f>+'Input R1'!G10</f>
        <v>0</v>
      </c>
      <c r="F88" s="2">
        <f>+'Input R1'!H10</f>
        <v>0</v>
      </c>
      <c r="G88" s="2">
        <f>+'Input R1'!I10</f>
        <v>0</v>
      </c>
      <c r="H88" s="2">
        <f>+'Input R1'!J10</f>
        <v>0</v>
      </c>
      <c r="I88" s="2">
        <f>+'Input R1'!K10</f>
        <v>0</v>
      </c>
      <c r="J88" s="2">
        <f>+'Input R1'!L10</f>
        <v>0</v>
      </c>
      <c r="K88" s="2">
        <f>+'Input R1'!M10</f>
        <v>0</v>
      </c>
      <c r="L88" s="2">
        <f>+'Input R1'!N10</f>
        <v>0</v>
      </c>
      <c r="BC88" s="7">
        <f t="shared" si="138"/>
        <v>3750</v>
      </c>
      <c r="BD88" s="11">
        <f t="shared" si="122"/>
        <v>9.3986812232669699E-3</v>
      </c>
      <c r="BE88" s="11">
        <f t="shared" si="123"/>
        <v>1.5217199562236682E-2</v>
      </c>
      <c r="BF88" s="11">
        <f t="shared" si="124"/>
        <v>2.3085567393256439E-2</v>
      </c>
      <c r="BG88" s="11">
        <f t="shared" si="125"/>
        <v>3.36035851316933E-2</v>
      </c>
      <c r="BH88" s="11">
        <f t="shared" si="126"/>
        <v>4.7529747467066091E-2</v>
      </c>
      <c r="BI88" s="11">
        <f t="shared" si="127"/>
        <v>6.5820489886690481E-2</v>
      </c>
      <c r="BJ88" s="11">
        <f t="shared" si="128"/>
        <v>8.9678657547568277E-2</v>
      </c>
      <c r="BK88" s="11">
        <f t="shared" si="129"/>
        <v>0.12061327473576679</v>
      </c>
      <c r="BL88" s="11">
        <f t="shared" si="130"/>
        <v>0.16051314483195125</v>
      </c>
      <c r="BM88" s="11">
        <f t="shared" si="131"/>
        <v>0.21173735740963515</v>
      </c>
      <c r="BN88" s="11">
        <f t="shared" si="134"/>
        <v>0.27722644023159121</v>
      </c>
      <c r="BO88" s="11">
        <f t="shared" si="135"/>
        <v>0.36063869273349425</v>
      </c>
      <c r="BP88" s="11">
        <f t="shared" si="136"/>
        <v>0.46651720194136043</v>
      </c>
      <c r="BQ88" s="11">
        <f t="shared" si="137"/>
        <v>0.60049420498935135</v>
      </c>
      <c r="BR88" s="11"/>
    </row>
    <row r="89" spans="1:70" x14ac:dyDescent="0.25">
      <c r="B89" t="s">
        <v>49</v>
      </c>
      <c r="C89" s="2">
        <f>+'Input R1'!E11</f>
        <v>0</v>
      </c>
      <c r="D89" s="2">
        <f>+'Input R1'!F11</f>
        <v>0</v>
      </c>
      <c r="E89" s="2">
        <f>+'Input R1'!G11</f>
        <v>0</v>
      </c>
      <c r="F89" s="2">
        <f>+'Input R1'!H11</f>
        <v>0</v>
      </c>
      <c r="G89" s="2">
        <f>+'Input R1'!I11</f>
        <v>0</v>
      </c>
      <c r="H89" s="2">
        <f>+'Input R1'!J11</f>
        <v>0</v>
      </c>
      <c r="I89" s="2">
        <f>+'Input R1'!K11</f>
        <v>0</v>
      </c>
      <c r="J89" s="2">
        <f>+'Input R1'!L11</f>
        <v>0</v>
      </c>
      <c r="K89" s="2">
        <f>+'Input R1'!M11</f>
        <v>0</v>
      </c>
      <c r="L89" s="2">
        <f>+'Input R1'!N11</f>
        <v>0</v>
      </c>
      <c r="BC89" s="7">
        <f t="shared" si="138"/>
        <v>3800</v>
      </c>
      <c r="BD89" s="11">
        <f t="shared" si="122"/>
        <v>8.4588131009402726E-3</v>
      </c>
      <c r="BE89" s="11">
        <f t="shared" si="123"/>
        <v>1.3733522604918605E-2</v>
      </c>
      <c r="BF89" s="11">
        <f t="shared" si="124"/>
        <v>2.0892438490897076E-2</v>
      </c>
      <c r="BG89" s="11">
        <f t="shared" si="125"/>
        <v>3.0495253507011665E-2</v>
      </c>
      <c r="BH89" s="11">
        <f t="shared" si="126"/>
        <v>4.3252070195030135E-2</v>
      </c>
      <c r="BI89" s="11">
        <f t="shared" si="127"/>
        <v>6.0061197021605048E-2</v>
      </c>
      <c r="BJ89" s="11">
        <f t="shared" si="128"/>
        <v>8.2055971656024948E-2</v>
      </c>
      <c r="BK89" s="11">
        <f t="shared" si="129"/>
        <v>0.11066267957006598</v>
      </c>
      <c r="BL89" s="11">
        <f t="shared" si="130"/>
        <v>0.1476720932453951</v>
      </c>
      <c r="BM89" s="11">
        <f t="shared" si="131"/>
        <v>0.19532771221038833</v>
      </c>
      <c r="BN89" s="11">
        <f t="shared" si="134"/>
        <v>0.2564344572142217</v>
      </c>
      <c r="BO89" s="11">
        <f t="shared" si="135"/>
        <v>0.33449238751031574</v>
      </c>
      <c r="BP89" s="11">
        <f t="shared" si="136"/>
        <v>0.43386099780546489</v>
      </c>
      <c r="BQ89" s="11">
        <f t="shared" si="137"/>
        <v>0.55996084615256969</v>
      </c>
      <c r="BR89" s="11"/>
    </row>
    <row r="90" spans="1:70" x14ac:dyDescent="0.25">
      <c r="B90" t="s">
        <v>51</v>
      </c>
      <c r="C90" s="5">
        <f>+'Input R1'!E13</f>
        <v>0</v>
      </c>
      <c r="D90" s="5">
        <f>+'Input R1'!F13</f>
        <v>0</v>
      </c>
      <c r="E90" s="5">
        <f>+'Input R1'!G13</f>
        <v>0</v>
      </c>
      <c r="F90" s="5">
        <f>+'Input R1'!H13</f>
        <v>0</v>
      </c>
      <c r="G90" s="5">
        <f>+'Input R1'!I13</f>
        <v>0</v>
      </c>
      <c r="H90" s="5">
        <f>+'Input R1'!J13</f>
        <v>0</v>
      </c>
      <c r="I90" s="5">
        <f>+'Input R1'!K13</f>
        <v>0</v>
      </c>
      <c r="J90" s="5">
        <f>+'Input R1'!L13</f>
        <v>0</v>
      </c>
      <c r="K90" s="5">
        <f>+'Input R1'!M13</f>
        <v>0</v>
      </c>
      <c r="L90" s="5">
        <f>+'Input R1'!N13</f>
        <v>0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BC90" s="7">
        <f t="shared" si="138"/>
        <v>3850</v>
      </c>
      <c r="BD90" s="11">
        <f t="shared" si="122"/>
        <v>7.6129317908462451E-3</v>
      </c>
      <c r="BE90" s="11">
        <f t="shared" si="123"/>
        <v>1.239450415093904E-2</v>
      </c>
      <c r="BF90" s="11">
        <f t="shared" si="124"/>
        <v>1.8907656834261852E-2</v>
      </c>
      <c r="BG90" s="11">
        <f t="shared" si="125"/>
        <v>2.7674442557613081E-2</v>
      </c>
      <c r="BH90" s="11">
        <f t="shared" si="126"/>
        <v>3.9359383877477415E-2</v>
      </c>
      <c r="BI90" s="11">
        <f t="shared" si="127"/>
        <v>5.4805842282214592E-2</v>
      </c>
      <c r="BJ90" s="11">
        <f t="shared" si="128"/>
        <v>7.5081214065262802E-2</v>
      </c>
      <c r="BK90" s="11">
        <f t="shared" si="129"/>
        <v>0.1015330085055355</v>
      </c>
      <c r="BL90" s="11">
        <f t="shared" si="130"/>
        <v>0.13585832578576343</v>
      </c>
      <c r="BM90" s="11">
        <f t="shared" si="131"/>
        <v>0.18018981451408314</v>
      </c>
      <c r="BN90" s="11">
        <f t="shared" si="134"/>
        <v>0.23720187292315495</v>
      </c>
      <c r="BO90" s="11">
        <f t="shared" si="135"/>
        <v>0.31024168941581765</v>
      </c>
      <c r="BP90" s="11">
        <f t="shared" si="136"/>
        <v>0.40349072795908208</v>
      </c>
      <c r="BQ90" s="11">
        <f t="shared" si="137"/>
        <v>0.52216348903727083</v>
      </c>
      <c r="BR90" s="11"/>
    </row>
    <row r="91" spans="1:70" x14ac:dyDescent="0.25">
      <c r="B91" t="s">
        <v>31</v>
      </c>
      <c r="C91" s="7">
        <f>+'Input R1'!E14</f>
        <v>0</v>
      </c>
      <c r="D91" s="7">
        <f>+'Input R1'!F14</f>
        <v>0</v>
      </c>
      <c r="E91" s="7">
        <f>+'Input R1'!G14</f>
        <v>0</v>
      </c>
      <c r="F91" s="7">
        <f>+'Input R1'!H14</f>
        <v>0</v>
      </c>
      <c r="G91" s="7">
        <f>+'Input R1'!I14</f>
        <v>0</v>
      </c>
      <c r="H91" s="7">
        <f>+'Input R1'!J14</f>
        <v>0</v>
      </c>
      <c r="I91" s="7">
        <f>+'Input R1'!K14</f>
        <v>0</v>
      </c>
      <c r="J91" s="7">
        <f>+'Input R1'!L14</f>
        <v>0</v>
      </c>
      <c r="K91" s="7">
        <f>+'Input R1'!M14</f>
        <v>0</v>
      </c>
      <c r="L91" s="7">
        <f>+'Input R1'!N14</f>
        <v>0</v>
      </c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BC91" s="7">
        <f t="shared" si="138"/>
        <v>3900</v>
      </c>
      <c r="BD91" s="11">
        <f t="shared" si="122"/>
        <v>6.8516386117616207E-3</v>
      </c>
      <c r="BE91" s="11">
        <f t="shared" si="123"/>
        <v>1.1186039996222483E-2</v>
      </c>
      <c r="BF91" s="11">
        <f t="shared" si="124"/>
        <v>1.7111429435006976E-2</v>
      </c>
      <c r="BG91" s="11">
        <f t="shared" si="125"/>
        <v>2.5114556621033866E-2</v>
      </c>
      <c r="BH91" s="11">
        <f t="shared" si="126"/>
        <v>3.5817039328504441E-2</v>
      </c>
      <c r="BI91" s="11">
        <f t="shared" si="127"/>
        <v>5.0010331082520801E-2</v>
      </c>
      <c r="BJ91" s="11">
        <f t="shared" si="128"/>
        <v>6.8699310869715438E-2</v>
      </c>
      <c r="BK91" s="11">
        <f t="shared" si="129"/>
        <v>9.315653530382878E-2</v>
      </c>
      <c r="BL91" s="11">
        <f t="shared" si="130"/>
        <v>0.1249896597229023</v>
      </c>
      <c r="BM91" s="11">
        <f t="shared" si="131"/>
        <v>0.16622510388924161</v>
      </c>
      <c r="BN91" s="11">
        <f t="shared" si="134"/>
        <v>0.21941173245391821</v>
      </c>
      <c r="BO91" s="11">
        <f t="shared" si="135"/>
        <v>0.28774916693317071</v>
      </c>
      <c r="BP91" s="11">
        <f t="shared" si="136"/>
        <v>0.37524637700194607</v>
      </c>
      <c r="BQ91" s="11">
        <f t="shared" si="137"/>
        <v>0.48691745352725468</v>
      </c>
      <c r="BR91" s="11"/>
    </row>
    <row r="92" spans="1:70" x14ac:dyDescent="0.25">
      <c r="BC92" s="7">
        <f t="shared" si="138"/>
        <v>3950</v>
      </c>
      <c r="BD92" s="11">
        <f t="shared" si="122"/>
        <v>6.1664747505854592E-3</v>
      </c>
      <c r="BE92" s="11">
        <f t="shared" si="123"/>
        <v>1.0095401096590791E-2</v>
      </c>
      <c r="BF92" s="11">
        <f t="shared" si="124"/>
        <v>1.5485843638681312E-2</v>
      </c>
      <c r="BG92" s="11">
        <f t="shared" si="125"/>
        <v>2.279146013358823E-2</v>
      </c>
      <c r="BH92" s="11">
        <f t="shared" si="126"/>
        <v>3.2593505788939034E-2</v>
      </c>
      <c r="BI92" s="11">
        <f t="shared" si="127"/>
        <v>4.5634427112800219E-2</v>
      </c>
      <c r="BJ92" s="11">
        <f t="shared" si="128"/>
        <v>6.2859869445789612E-2</v>
      </c>
      <c r="BK92" s="11">
        <f t="shared" si="129"/>
        <v>8.5471121141262874E-2</v>
      </c>
      <c r="BL92" s="11">
        <f t="shared" si="130"/>
        <v>0.11499048694507007</v>
      </c>
      <c r="BM92" s="11">
        <f t="shared" si="131"/>
        <v>0.15334265833782532</v>
      </c>
      <c r="BN92" s="11">
        <f t="shared" si="134"/>
        <v>0.20295585251987422</v>
      </c>
      <c r="BO92" s="11">
        <f t="shared" si="135"/>
        <v>0.26688735233051569</v>
      </c>
      <c r="BP92" s="11">
        <f t="shared" si="136"/>
        <v>0.34897913061180963</v>
      </c>
      <c r="BQ92" s="11">
        <f t="shared" si="137"/>
        <v>0.45405052541416469</v>
      </c>
      <c r="BR92" s="11"/>
    </row>
    <row r="93" spans="1:70" x14ac:dyDescent="0.25">
      <c r="B93" s="12" t="s">
        <v>62</v>
      </c>
      <c r="C93" s="7">
        <f>+C83^2*20</f>
        <v>0</v>
      </c>
      <c r="D93" s="7">
        <f t="shared" ref="D93:L93" si="139">+D83^2*20</f>
        <v>0</v>
      </c>
      <c r="E93" s="7">
        <f t="shared" si="139"/>
        <v>0</v>
      </c>
      <c r="F93" s="7">
        <f t="shared" si="139"/>
        <v>0</v>
      </c>
      <c r="G93" s="7">
        <f t="shared" si="139"/>
        <v>0</v>
      </c>
      <c r="H93" s="7">
        <f t="shared" si="139"/>
        <v>0</v>
      </c>
      <c r="I93" s="7">
        <f t="shared" si="139"/>
        <v>0</v>
      </c>
      <c r="J93" s="7">
        <f t="shared" si="139"/>
        <v>0</v>
      </c>
      <c r="K93" s="7">
        <f t="shared" si="139"/>
        <v>0</v>
      </c>
      <c r="L93" s="7">
        <f t="shared" si="139"/>
        <v>0</v>
      </c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BC93" s="7">
        <f t="shared" si="138"/>
        <v>4000</v>
      </c>
      <c r="BD93" s="11">
        <f t="shared" si="122"/>
        <v>5.5498272755269131E-3</v>
      </c>
      <c r="BE93" s="11">
        <f t="shared" si="123"/>
        <v>9.1110994896731884E-3</v>
      </c>
      <c r="BF93" s="11">
        <f t="shared" si="124"/>
        <v>1.4014688493006586E-2</v>
      </c>
      <c r="BG93" s="11">
        <f t="shared" si="125"/>
        <v>2.0683250071231316E-2</v>
      </c>
      <c r="BH93" s="11">
        <f t="shared" si="126"/>
        <v>2.9660090267934515E-2</v>
      </c>
      <c r="BI93" s="11">
        <f t="shared" si="127"/>
        <v>4.1641414740430191E-2</v>
      </c>
      <c r="BJ93" s="11">
        <f t="shared" si="128"/>
        <v>5.7516780542897473E-2</v>
      </c>
      <c r="BK93" s="11">
        <f t="shared" si="129"/>
        <v>7.8419753647108653E-2</v>
      </c>
      <c r="BL93" s="11">
        <f t="shared" si="130"/>
        <v>0.10579124798946442</v>
      </c>
      <c r="BM93" s="11">
        <f t="shared" si="131"/>
        <v>0.14145860231664378</v>
      </c>
      <c r="BN93" s="11">
        <f t="shared" si="134"/>
        <v>0.18773416358088355</v>
      </c>
      <c r="BO93" s="11">
        <f t="shared" si="135"/>
        <v>0.24753801928655317</v>
      </c>
      <c r="BP93" s="11">
        <f t="shared" si="136"/>
        <v>0.32455059146898274</v>
      </c>
      <c r="BQ93" s="11">
        <f t="shared" si="137"/>
        <v>0.42340211494870827</v>
      </c>
      <c r="BR93" s="11"/>
    </row>
    <row r="94" spans="1:70" x14ac:dyDescent="0.25">
      <c r="B94" s="12" t="s">
        <v>21</v>
      </c>
      <c r="C94" s="7">
        <f>+C84^2*20</f>
        <v>0</v>
      </c>
      <c r="D94" s="7">
        <f t="shared" ref="D94:L94" si="140">+D84^2*20</f>
        <v>0</v>
      </c>
      <c r="E94" s="7">
        <f t="shared" si="140"/>
        <v>0</v>
      </c>
      <c r="F94" s="7">
        <f t="shared" si="140"/>
        <v>0</v>
      </c>
      <c r="G94" s="7">
        <f t="shared" si="140"/>
        <v>0</v>
      </c>
      <c r="H94" s="7">
        <f t="shared" si="140"/>
        <v>0</v>
      </c>
      <c r="I94" s="7">
        <f t="shared" si="140"/>
        <v>0</v>
      </c>
      <c r="J94" s="7">
        <f t="shared" si="140"/>
        <v>0</v>
      </c>
      <c r="K94" s="7">
        <f t="shared" si="140"/>
        <v>0</v>
      </c>
      <c r="L94" s="7">
        <f t="shared" si="140"/>
        <v>0</v>
      </c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BC94" s="7">
        <f t="shared" si="138"/>
        <v>4050</v>
      </c>
      <c r="BD94" s="11">
        <f t="shared" si="122"/>
        <v>4.9948445479742216E-3</v>
      </c>
      <c r="BE94" s="11">
        <f t="shared" si="123"/>
        <v>8.2227672894300517E-3</v>
      </c>
      <c r="BF94" s="11">
        <f t="shared" si="124"/>
        <v>1.2683293086170959E-2</v>
      </c>
      <c r="BG94" s="11">
        <f t="shared" si="125"/>
        <v>1.8770049439642417E-2</v>
      </c>
      <c r="BH94" s="11">
        <f t="shared" si="126"/>
        <v>2.6990682143820402E-2</v>
      </c>
      <c r="BI94" s="11">
        <f t="shared" si="127"/>
        <v>3.799779095064254E-2</v>
      </c>
      <c r="BJ94" s="11">
        <f t="shared" si="128"/>
        <v>5.2627854196751173E-2</v>
      </c>
      <c r="BK94" s="11">
        <f t="shared" si="129"/>
        <v>7.1950123971222163E-2</v>
      </c>
      <c r="BL94" s="11">
        <f t="shared" si="130"/>
        <v>9.7327948150307222E-2</v>
      </c>
      <c r="BM94" s="11">
        <f t="shared" si="131"/>
        <v>0.13049556063710382</v>
      </c>
      <c r="BN94" s="11">
        <f t="shared" si="134"/>
        <v>0.17365410131231718</v>
      </c>
      <c r="BO94" s="11">
        <f t="shared" si="135"/>
        <v>0.22959151288827792</v>
      </c>
      <c r="BP94" s="11">
        <f t="shared" si="136"/>
        <v>0.30183205006615377</v>
      </c>
      <c r="BQ94" s="11">
        <f t="shared" si="137"/>
        <v>0.3948224721896702</v>
      </c>
      <c r="BR94" s="11"/>
    </row>
    <row r="95" spans="1:70" x14ac:dyDescent="0.25">
      <c r="B95" s="12" t="s">
        <v>22</v>
      </c>
      <c r="C95" s="2">
        <f>+C85/10</f>
        <v>0</v>
      </c>
      <c r="D95" s="2">
        <f t="shared" ref="D95:L95" si="141">+D85/10</f>
        <v>0</v>
      </c>
      <c r="E95" s="2">
        <f t="shared" si="141"/>
        <v>0</v>
      </c>
      <c r="F95" s="2">
        <f t="shared" si="141"/>
        <v>0</v>
      </c>
      <c r="G95" s="2">
        <f t="shared" si="141"/>
        <v>0</v>
      </c>
      <c r="H95" s="2">
        <f t="shared" si="141"/>
        <v>0</v>
      </c>
      <c r="I95" s="2">
        <f t="shared" si="141"/>
        <v>0</v>
      </c>
      <c r="J95" s="2">
        <f t="shared" si="141"/>
        <v>0</v>
      </c>
      <c r="K95" s="2">
        <f t="shared" si="141"/>
        <v>0</v>
      </c>
      <c r="L95" s="2">
        <f t="shared" si="141"/>
        <v>0</v>
      </c>
      <c r="BC95" s="7">
        <f t="shared" si="138"/>
        <v>4100</v>
      </c>
      <c r="BD95" s="11">
        <f t="shared" si="122"/>
        <v>4.4953600931767999E-3</v>
      </c>
      <c r="BE95" s="11">
        <f t="shared" si="123"/>
        <v>7.4210474787106216E-3</v>
      </c>
      <c r="BF95" s="11">
        <f t="shared" si="124"/>
        <v>1.1478380242984717E-2</v>
      </c>
      <c r="BG95" s="11">
        <f t="shared" si="125"/>
        <v>1.7033819866475491E-2</v>
      </c>
      <c r="BH95" s="11">
        <f t="shared" si="126"/>
        <v>2.4561520750876562E-2</v>
      </c>
      <c r="BI95" s="11">
        <f t="shared" si="127"/>
        <v>3.4672984242461312E-2</v>
      </c>
      <c r="BJ95" s="11">
        <f t="shared" si="128"/>
        <v>4.8154486590027308E-2</v>
      </c>
      <c r="BK95" s="11">
        <f t="shared" si="129"/>
        <v>6.6014238743596312E-2</v>
      </c>
      <c r="BL95" s="11">
        <f t="shared" si="130"/>
        <v>8.9541712298282602E-2</v>
      </c>
      <c r="BM95" s="11">
        <f t="shared" si="131"/>
        <v>0.12038215468772821</v>
      </c>
      <c r="BN95" s="11">
        <f t="shared" si="134"/>
        <v>0.16063004371389331</v>
      </c>
      <c r="BO95" s="11">
        <f t="shared" si="135"/>
        <v>0.21294612820387765</v>
      </c>
      <c r="BP95" s="11">
        <f t="shared" si="136"/>
        <v>0.28070380656152283</v>
      </c>
      <c r="BQ95" s="11">
        <f t="shared" si="137"/>
        <v>0.36817195531686719</v>
      </c>
      <c r="BR95" s="11"/>
    </row>
    <row r="96" spans="1:70" x14ac:dyDescent="0.25">
      <c r="B96" s="12" t="s">
        <v>55</v>
      </c>
      <c r="C96" s="2">
        <f>+IF(C86="Y",25,0)</f>
        <v>0</v>
      </c>
      <c r="D96" s="2">
        <f t="shared" ref="D96:L96" si="142">+IF(D86="Y",25,0)</f>
        <v>0</v>
      </c>
      <c r="E96" s="2">
        <f t="shared" si="142"/>
        <v>0</v>
      </c>
      <c r="F96" s="2">
        <f t="shared" si="142"/>
        <v>0</v>
      </c>
      <c r="G96" s="2">
        <f t="shared" si="142"/>
        <v>0</v>
      </c>
      <c r="H96" s="2">
        <f t="shared" si="142"/>
        <v>0</v>
      </c>
      <c r="I96" s="2">
        <f t="shared" si="142"/>
        <v>0</v>
      </c>
      <c r="J96" s="2">
        <f t="shared" si="142"/>
        <v>0</v>
      </c>
      <c r="K96" s="2">
        <f t="shared" si="142"/>
        <v>0</v>
      </c>
      <c r="L96" s="2">
        <f t="shared" si="142"/>
        <v>0</v>
      </c>
      <c r="BC96" s="7">
        <f t="shared" si="138"/>
        <v>4150</v>
      </c>
      <c r="BD96" s="11">
        <f t="shared" si="122"/>
        <v>4.0458240838591201E-3</v>
      </c>
      <c r="BE96" s="11">
        <f t="shared" si="123"/>
        <v>6.697495349536336E-3</v>
      </c>
      <c r="BF96" s="11">
        <f t="shared" si="124"/>
        <v>1.0387934119901169E-2</v>
      </c>
      <c r="BG96" s="11">
        <f t="shared" si="125"/>
        <v>1.5458191528826505E-2</v>
      </c>
      <c r="BH96" s="11">
        <f t="shared" si="126"/>
        <v>2.2350983883297666E-2</v>
      </c>
      <c r="BI96" s="11">
        <f t="shared" si="127"/>
        <v>3.1639098121245941E-2</v>
      </c>
      <c r="BJ96" s="11">
        <f t="shared" si="128"/>
        <v>4.406135522987497E-2</v>
      </c>
      <c r="BK96" s="11">
        <f t="shared" si="129"/>
        <v>6.0568064047249591E-2</v>
      </c>
      <c r="BL96" s="11">
        <f t="shared" si="130"/>
        <v>8.2378375314419952E-2</v>
      </c>
      <c r="BM96" s="11">
        <f t="shared" si="131"/>
        <v>0.11105253769942922</v>
      </c>
      <c r="BN96" s="11">
        <f t="shared" si="134"/>
        <v>0.14858279043535122</v>
      </c>
      <c r="BO96" s="11">
        <f t="shared" si="135"/>
        <v>0.19750753390909639</v>
      </c>
      <c r="BP96" s="11">
        <f t="shared" si="136"/>
        <v>0.26105454010221607</v>
      </c>
      <c r="BQ96" s="11">
        <f t="shared" si="137"/>
        <v>0.34332034833297842</v>
      </c>
      <c r="BR96" s="11"/>
    </row>
    <row r="97" spans="2:70" x14ac:dyDescent="0.25">
      <c r="B97" t="s">
        <v>56</v>
      </c>
      <c r="C97" s="2">
        <f>+IF(C87="Y",50,0)</f>
        <v>0</v>
      </c>
      <c r="D97" s="2">
        <f t="shared" ref="D97:L97" si="143">+IF(D87="Y",50,0)</f>
        <v>0</v>
      </c>
      <c r="E97" s="2">
        <f t="shared" si="143"/>
        <v>0</v>
      </c>
      <c r="F97" s="2">
        <f t="shared" si="143"/>
        <v>0</v>
      </c>
      <c r="G97" s="2">
        <f t="shared" si="143"/>
        <v>0</v>
      </c>
      <c r="H97" s="2">
        <f t="shared" si="143"/>
        <v>0</v>
      </c>
      <c r="I97" s="2">
        <f t="shared" si="143"/>
        <v>0</v>
      </c>
      <c r="J97" s="2">
        <f t="shared" si="143"/>
        <v>0</v>
      </c>
      <c r="K97" s="2">
        <f t="shared" si="143"/>
        <v>0</v>
      </c>
      <c r="L97" s="2">
        <f t="shared" si="143"/>
        <v>0</v>
      </c>
      <c r="BC97" s="7">
        <f t="shared" si="138"/>
        <v>4200</v>
      </c>
      <c r="BD97" s="11">
        <f t="shared" si="122"/>
        <v>3.6412416754732081E-3</v>
      </c>
      <c r="BE97" s="11">
        <f t="shared" si="123"/>
        <v>6.0444895529565426E-3</v>
      </c>
      <c r="BF97" s="11">
        <f t="shared" si="124"/>
        <v>9.4010803785105571E-3</v>
      </c>
      <c r="BG97" s="11">
        <f t="shared" si="125"/>
        <v>1.402830881241005E-2</v>
      </c>
      <c r="BH97" s="11">
        <f t="shared" si="126"/>
        <v>2.0339395333800872E-2</v>
      </c>
      <c r="BI97" s="11">
        <f t="shared" si="127"/>
        <v>2.8870677035636914E-2</v>
      </c>
      <c r="BJ97" s="11">
        <f t="shared" si="128"/>
        <v>4.0316140035335582E-2</v>
      </c>
      <c r="BK97" s="11">
        <f t="shared" si="129"/>
        <v>5.5571198763351481E-2</v>
      </c>
      <c r="BL97" s="11">
        <f t="shared" si="130"/>
        <v>7.5788105289266328E-2</v>
      </c>
      <c r="BM97" s="11">
        <f t="shared" si="131"/>
        <v>0.10244596602772341</v>
      </c>
      <c r="BN97" s="11">
        <f t="shared" si="134"/>
        <v>0.13743908115269982</v>
      </c>
      <c r="BO97" s="11">
        <f t="shared" si="135"/>
        <v>0.18318823770068679</v>
      </c>
      <c r="BP97" s="11">
        <f t="shared" si="136"/>
        <v>0.24278072229506079</v>
      </c>
      <c r="BQ97" s="11">
        <f t="shared" si="137"/>
        <v>0.32014622482050215</v>
      </c>
      <c r="BR97" s="11"/>
    </row>
    <row r="98" spans="2:70" x14ac:dyDescent="0.25">
      <c r="B98" t="s">
        <v>57</v>
      </c>
      <c r="C98" s="2">
        <f>+IF(C88="Y",150,0)</f>
        <v>0</v>
      </c>
      <c r="D98" s="2">
        <f t="shared" ref="D98:L98" si="144">+IF(D88="Y",150,0)</f>
        <v>0</v>
      </c>
      <c r="E98" s="2">
        <f t="shared" si="144"/>
        <v>0</v>
      </c>
      <c r="F98" s="2">
        <f t="shared" si="144"/>
        <v>0</v>
      </c>
      <c r="G98" s="2">
        <f t="shared" si="144"/>
        <v>0</v>
      </c>
      <c r="H98" s="2">
        <f t="shared" si="144"/>
        <v>0</v>
      </c>
      <c r="I98" s="2">
        <f t="shared" si="144"/>
        <v>0</v>
      </c>
      <c r="J98" s="2">
        <f t="shared" si="144"/>
        <v>0</v>
      </c>
      <c r="K98" s="2">
        <f t="shared" si="144"/>
        <v>0</v>
      </c>
      <c r="L98" s="2">
        <f t="shared" si="144"/>
        <v>0</v>
      </c>
      <c r="BC98" s="7">
        <f>+BC97+50</f>
        <v>4250</v>
      </c>
      <c r="BD98" s="11">
        <f t="shared" si="122"/>
        <v>3.2771175079258875E-3</v>
      </c>
      <c r="BE98" s="11">
        <f t="shared" si="123"/>
        <v>5.4551518215432797E-3</v>
      </c>
      <c r="BF98" s="11">
        <f t="shared" si="124"/>
        <v>8.5079777425520527E-3</v>
      </c>
      <c r="BG98" s="11">
        <f t="shared" si="125"/>
        <v>1.2730690247262118E-2</v>
      </c>
      <c r="BH98" s="11">
        <f t="shared" si="126"/>
        <v>1.8508849753758789E-2</v>
      </c>
      <c r="BI98" s="11">
        <f t="shared" si="127"/>
        <v>2.6344492795018676E-2</v>
      </c>
      <c r="BJ98" s="11">
        <f t="shared" si="128"/>
        <v>3.6889268132332044E-2</v>
      </c>
      <c r="BK98" s="11">
        <f t="shared" si="129"/>
        <v>5.0986574865374966E-2</v>
      </c>
      <c r="BL98" s="11">
        <f t="shared" si="130"/>
        <v>6.9725056866124985E-2</v>
      </c>
      <c r="BM98" s="11">
        <f t="shared" si="131"/>
        <v>9.4506403660574792E-2</v>
      </c>
      <c r="BN98" s="11">
        <f t="shared" si="134"/>
        <v>0.12713115006624726</v>
      </c>
      <c r="BO98" s="11">
        <f t="shared" si="135"/>
        <v>0.16990709046738689</v>
      </c>
      <c r="BP98" s="11">
        <f t="shared" si="136"/>
        <v>0.22578607173440637</v>
      </c>
      <c r="BQ98" s="11">
        <f t="shared" si="137"/>
        <v>0.29853635464511802</v>
      </c>
      <c r="BR98" s="11"/>
    </row>
    <row r="99" spans="2:70" x14ac:dyDescent="0.25">
      <c r="B99" t="s">
        <v>58</v>
      </c>
      <c r="C99" s="2">
        <f t="shared" ref="C99" si="145">+IF(C89="Y",50,0)</f>
        <v>0</v>
      </c>
      <c r="D99" s="2">
        <f t="shared" ref="D99:L99" si="146">+IF(D89="Y",50,0)</f>
        <v>0</v>
      </c>
      <c r="E99" s="2">
        <f t="shared" si="146"/>
        <v>0</v>
      </c>
      <c r="F99" s="2">
        <f t="shared" si="146"/>
        <v>0</v>
      </c>
      <c r="G99" s="2">
        <f t="shared" si="146"/>
        <v>0</v>
      </c>
      <c r="H99" s="2">
        <f t="shared" si="146"/>
        <v>0</v>
      </c>
      <c r="I99" s="2">
        <f t="shared" si="146"/>
        <v>0</v>
      </c>
      <c r="J99" s="2">
        <f t="shared" si="146"/>
        <v>0</v>
      </c>
      <c r="K99" s="2">
        <f t="shared" si="146"/>
        <v>0</v>
      </c>
      <c r="L99" s="2">
        <f t="shared" si="146"/>
        <v>0</v>
      </c>
      <c r="BC99" s="7">
        <f t="shared" ref="BC99:BC109" si="147">+BC98+50</f>
        <v>4300</v>
      </c>
      <c r="BD99" s="11">
        <f t="shared" si="122"/>
        <v>2.9494057571332988E-3</v>
      </c>
      <c r="BE99" s="11">
        <f t="shared" si="123"/>
        <v>4.9232745189428098E-3</v>
      </c>
      <c r="BF99" s="11">
        <f t="shared" si="124"/>
        <v>7.6997198570096072E-3</v>
      </c>
      <c r="BG99" s="11">
        <f t="shared" si="125"/>
        <v>1.1553101399390371E-2</v>
      </c>
      <c r="BH99" s="11">
        <f t="shared" si="126"/>
        <v>1.6843053275920495E-2</v>
      </c>
      <c r="BI99" s="11">
        <f t="shared" si="127"/>
        <v>2.4039349675454538E-2</v>
      </c>
      <c r="BJ99" s="11">
        <f t="shared" si="128"/>
        <v>3.3753680341083808E-2</v>
      </c>
      <c r="BK99" s="11">
        <f t="shared" si="129"/>
        <v>4.6780182438981514E-2</v>
      </c>
      <c r="BL99" s="11">
        <f t="shared" si="130"/>
        <v>6.4147052316834957E-2</v>
      </c>
      <c r="BM99" s="11">
        <f t="shared" si="131"/>
        <v>8.7182157376880204E-2</v>
      </c>
      <c r="BN99" s="11">
        <f t="shared" si="134"/>
        <v>0.11759631381127865</v>
      </c>
      <c r="BO99" s="11">
        <f t="shared" si="135"/>
        <v>0.15758882640850125</v>
      </c>
      <c r="BP99" s="11">
        <f t="shared" si="136"/>
        <v>0.20998104671299778</v>
      </c>
      <c r="BQ99" s="11">
        <f t="shared" si="137"/>
        <v>0.27838515070657233</v>
      </c>
      <c r="BR99" s="11"/>
    </row>
    <row r="100" spans="2:70" x14ac:dyDescent="0.25">
      <c r="B100" s="3" t="s">
        <v>55</v>
      </c>
      <c r="C100" s="2">
        <f>+C90*1000</f>
        <v>0</v>
      </c>
      <c r="D100" s="2">
        <f t="shared" ref="D100:L100" si="148">+D90*1000</f>
        <v>0</v>
      </c>
      <c r="E100" s="2">
        <f t="shared" si="148"/>
        <v>0</v>
      </c>
      <c r="F100" s="2">
        <f t="shared" si="148"/>
        <v>0</v>
      </c>
      <c r="G100" s="2">
        <f t="shared" si="148"/>
        <v>0</v>
      </c>
      <c r="H100" s="2">
        <f t="shared" si="148"/>
        <v>0</v>
      </c>
      <c r="I100" s="2">
        <f t="shared" si="148"/>
        <v>0</v>
      </c>
      <c r="J100" s="2">
        <f t="shared" si="148"/>
        <v>0</v>
      </c>
      <c r="K100" s="2">
        <f t="shared" si="148"/>
        <v>0</v>
      </c>
      <c r="L100" s="2">
        <f t="shared" si="148"/>
        <v>0</v>
      </c>
      <c r="BC100" s="7">
        <f t="shared" si="147"/>
        <v>4350</v>
      </c>
      <c r="BD100" s="11">
        <f t="shared" si="122"/>
        <v>2.6544651814199688E-3</v>
      </c>
      <c r="BE100" s="11">
        <f t="shared" si="123"/>
        <v>4.4432552533458861E-3</v>
      </c>
      <c r="BF100" s="11">
        <f t="shared" si="124"/>
        <v>6.9682464705936942E-3</v>
      </c>
      <c r="BG100" s="11">
        <f t="shared" si="125"/>
        <v>1.0484439519946761E-2</v>
      </c>
      <c r="BH100" s="11">
        <f t="shared" si="126"/>
        <v>1.5327178481087647E-2</v>
      </c>
      <c r="BI100" s="11">
        <f t="shared" si="127"/>
        <v>2.1935906578852259E-2</v>
      </c>
      <c r="BJ100" s="11">
        <f t="shared" si="128"/>
        <v>3.0884617512091674E-2</v>
      </c>
      <c r="BK100" s="11">
        <f t="shared" si="129"/>
        <v>4.2920817387765521E-2</v>
      </c>
      <c r="BL100" s="11">
        <f t="shared" si="130"/>
        <v>5.9015288131488132E-2</v>
      </c>
      <c r="BM100" s="11">
        <f t="shared" si="131"/>
        <v>8.042554018017195E-2</v>
      </c>
      <c r="BN100" s="11">
        <f t="shared" si="134"/>
        <v>0.1087765902754327</v>
      </c>
      <c r="BO100" s="11">
        <f t="shared" si="135"/>
        <v>0.14616363649388481</v>
      </c>
      <c r="BP100" s="11">
        <f t="shared" si="136"/>
        <v>0.1952823734430878</v>
      </c>
      <c r="BQ100" s="11">
        <f t="shared" si="137"/>
        <v>0.25959415303387851</v>
      </c>
      <c r="BR100" s="11"/>
    </row>
    <row r="101" spans="2:70" x14ac:dyDescent="0.25">
      <c r="B101" s="3" t="s">
        <v>63</v>
      </c>
      <c r="C101" s="7">
        <f>+C91/10000</f>
        <v>0</v>
      </c>
      <c r="D101" s="7">
        <f t="shared" ref="D101:L101" si="149">+D91/10000</f>
        <v>0</v>
      </c>
      <c r="E101" s="7">
        <f t="shared" si="149"/>
        <v>0</v>
      </c>
      <c r="F101" s="7">
        <f t="shared" si="149"/>
        <v>0</v>
      </c>
      <c r="G101" s="7">
        <f t="shared" si="149"/>
        <v>0</v>
      </c>
      <c r="H101" s="7">
        <f t="shared" si="149"/>
        <v>0</v>
      </c>
      <c r="I101" s="7">
        <f t="shared" si="149"/>
        <v>0</v>
      </c>
      <c r="J101" s="7">
        <f t="shared" si="149"/>
        <v>0</v>
      </c>
      <c r="K101" s="7">
        <f t="shared" si="149"/>
        <v>0</v>
      </c>
      <c r="L101" s="7">
        <f t="shared" si="149"/>
        <v>0</v>
      </c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BC101" s="7">
        <f t="shared" si="147"/>
        <v>4400</v>
      </c>
      <c r="BD101" s="11">
        <f t="shared" si="122"/>
        <v>2.3890186632779722E-3</v>
      </c>
      <c r="BE101" s="11">
        <f t="shared" si="123"/>
        <v>4.0100378661446622E-3</v>
      </c>
      <c r="BF101" s="11">
        <f t="shared" si="124"/>
        <v>6.3062630558872925E-3</v>
      </c>
      <c r="BG101" s="11">
        <f t="shared" si="125"/>
        <v>9.5146288643516846E-3</v>
      </c>
      <c r="BH101" s="11">
        <f t="shared" si="126"/>
        <v>1.3947732417789757E-2</v>
      </c>
      <c r="BI101" s="11">
        <f t="shared" si="127"/>
        <v>2.001651475320268E-2</v>
      </c>
      <c r="BJ101" s="11">
        <f t="shared" si="128"/>
        <v>2.8259425023563874E-2</v>
      </c>
      <c r="BK101" s="11">
        <f t="shared" si="129"/>
        <v>3.9379849953274849E-2</v>
      </c>
      <c r="BL101" s="11">
        <f t="shared" si="130"/>
        <v>5.429406508096906E-2</v>
      </c>
      <c r="BM101" s="11">
        <f t="shared" si="131"/>
        <v>7.4192560816208591E-2</v>
      </c>
      <c r="BN101" s="11">
        <f t="shared" si="134"/>
        <v>0.10061834600477519</v>
      </c>
      <c r="BO101" s="11">
        <f t="shared" si="135"/>
        <v>0.13556677284807808</v>
      </c>
      <c r="BP101" s="11">
        <f t="shared" si="136"/>
        <v>0.18161260730207154</v>
      </c>
      <c r="BQ101" s="11">
        <f t="shared" si="137"/>
        <v>0.24207154770409153</v>
      </c>
      <c r="BR101" s="11"/>
    </row>
    <row r="102" spans="2:70" x14ac:dyDescent="0.25">
      <c r="B102" s="3" t="s">
        <v>64</v>
      </c>
      <c r="C102" s="7" t="str">
        <f>IF(C83&gt;0,SUM(C93:C101)-275+H59,"")</f>
        <v/>
      </c>
      <c r="D102" s="7" t="str">
        <f t="shared" ref="D102:L102" si="150">IF(D83&gt;0,SUM(D93:D101)-275+I59,"")</f>
        <v/>
      </c>
      <c r="E102" s="7" t="str">
        <f t="shared" si="150"/>
        <v/>
      </c>
      <c r="F102" s="7" t="str">
        <f t="shared" si="150"/>
        <v/>
      </c>
      <c r="G102" s="7" t="str">
        <f t="shared" si="150"/>
        <v/>
      </c>
      <c r="H102" s="7" t="str">
        <f t="shared" si="150"/>
        <v/>
      </c>
      <c r="I102" s="7" t="str">
        <f t="shared" si="150"/>
        <v/>
      </c>
      <c r="J102" s="7" t="str">
        <f t="shared" si="150"/>
        <v/>
      </c>
      <c r="K102" s="7" t="str">
        <f t="shared" si="150"/>
        <v/>
      </c>
      <c r="L102" s="7" t="str">
        <f t="shared" si="150"/>
        <v/>
      </c>
      <c r="M102" s="7" t="e">
        <f>AVERAGEIF(C102:L102,"&gt;0")</f>
        <v>#DIV/0!</v>
      </c>
      <c r="N102" s="7"/>
      <c r="O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BC102" s="7">
        <f t="shared" si="147"/>
        <v>4450</v>
      </c>
      <c r="BD102" s="11">
        <f t="shared" si="122"/>
        <v>2.1501167969501752E-3</v>
      </c>
      <c r="BE102" s="11">
        <f t="shared" si="123"/>
        <v>3.6190591741955577E-3</v>
      </c>
      <c r="BF102" s="11">
        <f t="shared" si="124"/>
        <v>5.7071680655779991E-3</v>
      </c>
      <c r="BG102" s="11">
        <f t="shared" si="125"/>
        <v>8.6345256943991533E-3</v>
      </c>
      <c r="BH102" s="11">
        <f t="shared" si="126"/>
        <v>1.2692436500188677E-2</v>
      </c>
      <c r="BI102" s="11">
        <f t="shared" si="127"/>
        <v>1.8265069712297442E-2</v>
      </c>
      <c r="BJ102" s="11">
        <f t="shared" si="128"/>
        <v>2.5857373896560936E-2</v>
      </c>
      <c r="BK102" s="11">
        <f t="shared" si="129"/>
        <v>3.6131012332129661E-2</v>
      </c>
      <c r="BL102" s="11">
        <f t="shared" si="130"/>
        <v>4.9950539874491516E-2</v>
      </c>
      <c r="BM102" s="11">
        <f t="shared" si="131"/>
        <v>6.844263735295239E-2</v>
      </c>
      <c r="BN102" s="11">
        <f t="shared" si="134"/>
        <v>9.3071970054417003E-2</v>
      </c>
      <c r="BO102" s="11">
        <f t="shared" si="135"/>
        <v>0.12573818181659235</v>
      </c>
      <c r="BP102" s="11">
        <f t="shared" si="136"/>
        <v>0.16889972479092644</v>
      </c>
      <c r="BQ102" s="11">
        <f t="shared" si="137"/>
        <v>0.22573171823406518</v>
      </c>
      <c r="BR102" s="11"/>
    </row>
    <row r="103" spans="2:70" x14ac:dyDescent="0.25">
      <c r="B103" s="15" t="s">
        <v>65</v>
      </c>
      <c r="C103" s="7" t="str">
        <f>IF(C93&gt;0,C102/$M105*1500,"")</f>
        <v/>
      </c>
      <c r="D103" s="7" t="str">
        <f t="shared" ref="D103:L103" si="151">IF(D93&gt;0,D102/$M105*1500,"")</f>
        <v/>
      </c>
      <c r="E103" s="7" t="str">
        <f t="shared" si="151"/>
        <v/>
      </c>
      <c r="F103" s="7" t="str">
        <f t="shared" si="151"/>
        <v/>
      </c>
      <c r="G103" s="7" t="str">
        <f t="shared" si="151"/>
        <v/>
      </c>
      <c r="H103" s="7" t="str">
        <f t="shared" si="151"/>
        <v/>
      </c>
      <c r="I103" s="7" t="str">
        <f t="shared" si="151"/>
        <v/>
      </c>
      <c r="J103" s="7" t="str">
        <f t="shared" si="151"/>
        <v/>
      </c>
      <c r="K103" s="7" t="str">
        <f t="shared" si="151"/>
        <v/>
      </c>
      <c r="L103" s="7" t="str">
        <f t="shared" si="151"/>
        <v/>
      </c>
      <c r="M103" s="7">
        <f>SUM(C103:L103)</f>
        <v>0</v>
      </c>
      <c r="N103" s="7">
        <f>+M103+M150</f>
        <v>0</v>
      </c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BC103" s="7">
        <f t="shared" si="147"/>
        <v>4500</v>
      </c>
      <c r="BD103" s="11">
        <f t="shared" si="122"/>
        <v>1.9351051172551577E-3</v>
      </c>
      <c r="BE103" s="11">
        <f t="shared" si="123"/>
        <v>3.2662009047114905E-3</v>
      </c>
      <c r="BF103" s="11">
        <f t="shared" si="124"/>
        <v>5.164987099348089E-3</v>
      </c>
      <c r="BG103" s="11">
        <f t="shared" si="125"/>
        <v>7.8358320676672304E-3</v>
      </c>
      <c r="BH103" s="11">
        <f t="shared" si="126"/>
        <v>1.1550117215171693E-2</v>
      </c>
      <c r="BI103" s="11">
        <f t="shared" si="127"/>
        <v>1.6666876112471411E-2</v>
      </c>
      <c r="BJ103" s="11">
        <f t="shared" si="128"/>
        <v>2.3659497115353249E-2</v>
      </c>
      <c r="BK103" s="11">
        <f t="shared" si="129"/>
        <v>3.3150203814728954E-2</v>
      </c>
      <c r="BL103" s="11">
        <f t="shared" si="130"/>
        <v>4.5954496684532171E-2</v>
      </c>
      <c r="BM103" s="11">
        <f t="shared" si="131"/>
        <v>6.313833295809855E-2</v>
      </c>
      <c r="BN103" s="11">
        <f t="shared" si="134"/>
        <v>8.6091572300335678E-2</v>
      </c>
      <c r="BO103" s="11">
        <f t="shared" si="135"/>
        <v>0.11662216363488934</v>
      </c>
      <c r="BP103" s="11">
        <f t="shared" si="136"/>
        <v>0.15707674405556149</v>
      </c>
      <c r="BQ103" s="11">
        <f t="shared" si="137"/>
        <v>0.21049482725326563</v>
      </c>
      <c r="BR103" s="11"/>
    </row>
    <row r="104" spans="2:70" x14ac:dyDescent="0.25">
      <c r="B104" s="15"/>
      <c r="C104" s="5" t="str">
        <f>IFERROR(C103/$N103,"")</f>
        <v/>
      </c>
      <c r="D104" s="5" t="str">
        <f t="shared" ref="D104:L104" si="152">IFERROR(D103/$N103,"")</f>
        <v/>
      </c>
      <c r="E104" s="5" t="str">
        <f t="shared" si="152"/>
        <v/>
      </c>
      <c r="F104" s="5" t="str">
        <f t="shared" si="152"/>
        <v/>
      </c>
      <c r="G104" s="5" t="str">
        <f t="shared" si="152"/>
        <v/>
      </c>
      <c r="H104" s="5" t="str">
        <f t="shared" si="152"/>
        <v/>
      </c>
      <c r="I104" s="5" t="str">
        <f t="shared" si="152"/>
        <v/>
      </c>
      <c r="J104" s="5" t="str">
        <f t="shared" si="152"/>
        <v/>
      </c>
      <c r="K104" s="5" t="str">
        <f t="shared" si="152"/>
        <v/>
      </c>
      <c r="L104" s="5" t="str">
        <f t="shared" si="152"/>
        <v/>
      </c>
      <c r="M104" s="4" t="e">
        <f>+M225</f>
        <v>#DIV/0!</v>
      </c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BC104" s="7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</row>
    <row r="105" spans="2:70" x14ac:dyDescent="0.25">
      <c r="B105" s="15"/>
      <c r="C105" s="4" t="str">
        <f>IFERROR(C104/$M104,"")</f>
        <v/>
      </c>
      <c r="D105" s="4" t="str">
        <f t="shared" ref="D105:L105" si="153">IFERROR(D104/$M104,"")</f>
        <v/>
      </c>
      <c r="E105" s="4" t="str">
        <f t="shared" si="153"/>
        <v/>
      </c>
      <c r="F105" s="4" t="str">
        <f t="shared" si="153"/>
        <v/>
      </c>
      <c r="G105" s="4" t="str">
        <f t="shared" si="153"/>
        <v/>
      </c>
      <c r="H105" s="4" t="str">
        <f t="shared" si="153"/>
        <v/>
      </c>
      <c r="I105" s="4" t="str">
        <f t="shared" si="153"/>
        <v/>
      </c>
      <c r="J105" s="4" t="str">
        <f t="shared" si="153"/>
        <v/>
      </c>
      <c r="K105" s="4" t="str">
        <f t="shared" si="153"/>
        <v/>
      </c>
      <c r="L105" s="4" t="str">
        <f t="shared" si="153"/>
        <v/>
      </c>
      <c r="M105" s="143" t="e">
        <f>AVERAGE(C102:L102,C149:L149)</f>
        <v>#DIV/0!</v>
      </c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BC105" s="7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</row>
    <row r="106" spans="2:70" x14ac:dyDescent="0.25">
      <c r="M106" s="7"/>
      <c r="BC106" s="7">
        <f>+BC103+50</f>
        <v>4550</v>
      </c>
      <c r="BD106" s="11">
        <f t="shared" ref="BD106:BQ106" si="154">+BD103*BD$16</f>
        <v>1.741594605529642E-3</v>
      </c>
      <c r="BE106" s="11">
        <f t="shared" si="154"/>
        <v>2.9477463165021203E-3</v>
      </c>
      <c r="BF106" s="11">
        <f t="shared" si="154"/>
        <v>4.6743133249100201E-3</v>
      </c>
      <c r="BG106" s="11">
        <f t="shared" si="154"/>
        <v>7.1110176014080101E-3</v>
      </c>
      <c r="BH106" s="11">
        <f t="shared" si="154"/>
        <v>1.0510606665806239E-2</v>
      </c>
      <c r="BI106" s="11">
        <f t="shared" si="154"/>
        <v>1.5208524452630158E-2</v>
      </c>
      <c r="BJ106" s="11">
        <f t="shared" si="154"/>
        <v>2.1648439860548215E-2</v>
      </c>
      <c r="BK106" s="11">
        <f t="shared" si="154"/>
        <v>3.0415312000013805E-2</v>
      </c>
      <c r="BL106" s="11">
        <f t="shared" si="154"/>
        <v>4.2278136949769576E-2</v>
      </c>
      <c r="BM106" s="11">
        <f t="shared" si="154"/>
        <v>5.8245112153845882E-2</v>
      </c>
      <c r="BN106" s="11">
        <f t="shared" si="154"/>
        <v>7.9634704377810464E-2</v>
      </c>
      <c r="BO106" s="11">
        <f t="shared" si="154"/>
        <v>0.10816705677135979</v>
      </c>
      <c r="BP106" s="11">
        <f t="shared" si="154"/>
        <v>0.14608137197167209</v>
      </c>
      <c r="BQ106" s="11">
        <f t="shared" si="154"/>
        <v>0.19628642641367006</v>
      </c>
      <c r="BR106" s="11"/>
    </row>
    <row r="107" spans="2:70" x14ac:dyDescent="0.25">
      <c r="B107" s="14" t="s">
        <v>67</v>
      </c>
      <c r="BC107" s="7">
        <f t="shared" si="147"/>
        <v>4600</v>
      </c>
      <c r="BD107" s="11">
        <f t="shared" si="122"/>
        <v>1.5674351449766779E-3</v>
      </c>
      <c r="BE107" s="11">
        <f t="shared" si="123"/>
        <v>2.6603410506431634E-3</v>
      </c>
      <c r="BF107" s="11">
        <f t="shared" si="124"/>
        <v>4.2302535590435682E-3</v>
      </c>
      <c r="BG107" s="11">
        <f t="shared" si="125"/>
        <v>6.4532484732777685E-3</v>
      </c>
      <c r="BH107" s="11">
        <f t="shared" si="126"/>
        <v>9.5646520658836751E-3</v>
      </c>
      <c r="BI107" s="11">
        <f t="shared" si="127"/>
        <v>1.3877778563025016E-2</v>
      </c>
      <c r="BJ107" s="11">
        <f t="shared" si="128"/>
        <v>1.9808322472401611E-2</v>
      </c>
      <c r="BK107" s="11">
        <f t="shared" si="129"/>
        <v>2.7906048760012656E-2</v>
      </c>
      <c r="BL107" s="11">
        <f t="shared" si="130"/>
        <v>3.8895885993787994E-2</v>
      </c>
      <c r="BM107" s="11">
        <f t="shared" si="131"/>
        <v>5.3731115961922801E-2</v>
      </c>
      <c r="BN107" s="11">
        <f t="shared" si="134"/>
        <v>7.366210154947464E-2</v>
      </c>
      <c r="BO107" s="11">
        <f t="shared" si="135"/>
        <v>0.10032494515543615</v>
      </c>
      <c r="BP107" s="11">
        <f t="shared" si="136"/>
        <v>0.13585567593365497</v>
      </c>
      <c r="BQ107" s="11">
        <f t="shared" si="137"/>
        <v>0.18303709263074719</v>
      </c>
      <c r="BR107" s="11"/>
    </row>
    <row r="108" spans="2:70" x14ac:dyDescent="0.25">
      <c r="B108" s="12" t="s">
        <v>62</v>
      </c>
      <c r="C108" s="7">
        <f>+C83*500</f>
        <v>0</v>
      </c>
      <c r="D108" s="7">
        <f t="shared" ref="D108:L108" si="155">+D83*500</f>
        <v>0</v>
      </c>
      <c r="E108" s="7">
        <f t="shared" si="155"/>
        <v>0</v>
      </c>
      <c r="F108" s="7">
        <f t="shared" si="155"/>
        <v>0</v>
      </c>
      <c r="G108" s="7">
        <f t="shared" si="155"/>
        <v>0</v>
      </c>
      <c r="H108" s="7">
        <f t="shared" si="155"/>
        <v>0</v>
      </c>
      <c r="I108" s="7">
        <f t="shared" si="155"/>
        <v>0</v>
      </c>
      <c r="J108" s="7">
        <f t="shared" si="155"/>
        <v>0</v>
      </c>
      <c r="K108" s="7">
        <f t="shared" si="155"/>
        <v>0</v>
      </c>
      <c r="L108" s="7">
        <f t="shared" si="155"/>
        <v>0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BC108" s="7">
        <f t="shared" si="147"/>
        <v>4650</v>
      </c>
      <c r="BD108" s="11">
        <f t="shared" si="122"/>
        <v>1.4106916304790101E-3</v>
      </c>
      <c r="BE108" s="11">
        <f t="shared" si="123"/>
        <v>2.4009577982054549E-3</v>
      </c>
      <c r="BF108" s="11">
        <f t="shared" si="124"/>
        <v>3.8283794709344288E-3</v>
      </c>
      <c r="BG108" s="11">
        <f t="shared" si="125"/>
        <v>5.856322989499574E-3</v>
      </c>
      <c r="BH108" s="11">
        <f t="shared" si="126"/>
        <v>8.7038333799541422E-3</v>
      </c>
      <c r="BI108" s="11">
        <f t="shared" si="127"/>
        <v>1.2663472938760323E-2</v>
      </c>
      <c r="BJ108" s="11">
        <f t="shared" si="128"/>
        <v>1.8124615062247468E-2</v>
      </c>
      <c r="BK108" s="11">
        <f t="shared" si="129"/>
        <v>2.5603799737311601E-2</v>
      </c>
      <c r="BL108" s="11">
        <f t="shared" si="130"/>
        <v>3.5784215114284937E-2</v>
      </c>
      <c r="BM108" s="11">
        <f t="shared" si="131"/>
        <v>4.9566954474873762E-2</v>
      </c>
      <c r="BN108" s="11">
        <f t="shared" si="134"/>
        <v>6.8137443933264E-2</v>
      </c>
      <c r="BO108" s="11">
        <f t="shared" si="135"/>
        <v>9.3051386631666969E-2</v>
      </c>
      <c r="BP108" s="11">
        <f t="shared" si="136"/>
        <v>0.12634577861829904</v>
      </c>
      <c r="BQ108" s="11">
        <f t="shared" si="137"/>
        <v>0.17068208887817163</v>
      </c>
      <c r="BR108" s="11"/>
    </row>
    <row r="109" spans="2:70" x14ac:dyDescent="0.25">
      <c r="B109" s="12" t="s">
        <v>21</v>
      </c>
      <c r="C109" s="7">
        <f>+C84*200</f>
        <v>0</v>
      </c>
      <c r="D109" s="7">
        <f t="shared" ref="D109:L109" si="156">+D84*200</f>
        <v>0</v>
      </c>
      <c r="E109" s="7">
        <f t="shared" si="156"/>
        <v>0</v>
      </c>
      <c r="F109" s="7">
        <f t="shared" si="156"/>
        <v>0</v>
      </c>
      <c r="G109" s="7">
        <f t="shared" si="156"/>
        <v>0</v>
      </c>
      <c r="H109" s="7">
        <f t="shared" si="156"/>
        <v>0</v>
      </c>
      <c r="I109" s="7">
        <f t="shared" si="156"/>
        <v>0</v>
      </c>
      <c r="J109" s="7">
        <f t="shared" si="156"/>
        <v>0</v>
      </c>
      <c r="K109" s="7">
        <f t="shared" si="156"/>
        <v>0</v>
      </c>
      <c r="L109" s="7">
        <f t="shared" si="156"/>
        <v>0</v>
      </c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BC109" s="7">
        <f t="shared" si="147"/>
        <v>4700</v>
      </c>
      <c r="BD109" s="11">
        <f t="shared" si="122"/>
        <v>1.2696224674311092E-3</v>
      </c>
      <c r="BE109" s="11">
        <f t="shared" si="123"/>
        <v>2.1668644128804231E-3</v>
      </c>
      <c r="BF109" s="11">
        <f t="shared" si="124"/>
        <v>3.4646834211956579E-3</v>
      </c>
      <c r="BG109" s="11">
        <f t="shared" si="125"/>
        <v>5.3146131129708628E-3</v>
      </c>
      <c r="BH109" s="11">
        <f t="shared" si="126"/>
        <v>7.9204883757582681E-3</v>
      </c>
      <c r="BI109" s="11">
        <f t="shared" si="127"/>
        <v>1.1555419056618792E-2</v>
      </c>
      <c r="BJ109" s="11">
        <f t="shared" si="128"/>
        <v>1.6584022781956427E-2</v>
      </c>
      <c r="BK109" s="11">
        <f t="shared" si="129"/>
        <v>2.3491486258983386E-2</v>
      </c>
      <c r="BL109" s="11">
        <f t="shared" si="130"/>
        <v>3.2921477905142126E-2</v>
      </c>
      <c r="BM109" s="11">
        <f t="shared" si="131"/>
        <v>4.5725515503071024E-2</v>
      </c>
      <c r="BN109" s="11">
        <f t="shared" si="134"/>
        <v>6.3027135638269172E-2</v>
      </c>
      <c r="BO109" s="11">
        <f t="shared" si="135"/>
        <v>8.6305161100871067E-2</v>
      </c>
      <c r="BP109" s="11">
        <f t="shared" si="136"/>
        <v>0.11750157411501803</v>
      </c>
      <c r="BQ109" s="11">
        <f t="shared" si="137"/>
        <v>0.15916104787889493</v>
      </c>
      <c r="BR109" s="11"/>
    </row>
    <row r="110" spans="2:70" x14ac:dyDescent="0.25">
      <c r="B110" s="12" t="s">
        <v>64</v>
      </c>
      <c r="C110" s="7">
        <f>SUM(C108:C109)</f>
        <v>0</v>
      </c>
      <c r="D110" s="7">
        <f t="shared" ref="D110:L110" si="157">SUM(D108:D109)</f>
        <v>0</v>
      </c>
      <c r="E110" s="7">
        <f t="shared" si="157"/>
        <v>0</v>
      </c>
      <c r="F110" s="7">
        <f t="shared" si="157"/>
        <v>0</v>
      </c>
      <c r="G110" s="7">
        <f t="shared" si="157"/>
        <v>0</v>
      </c>
      <c r="H110" s="7">
        <f t="shared" si="157"/>
        <v>0</v>
      </c>
      <c r="I110" s="7">
        <f t="shared" si="157"/>
        <v>0</v>
      </c>
      <c r="J110" s="7">
        <f t="shared" si="157"/>
        <v>0</v>
      </c>
      <c r="K110" s="7">
        <f t="shared" si="157"/>
        <v>0</v>
      </c>
      <c r="L110" s="7">
        <f t="shared" si="157"/>
        <v>0</v>
      </c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BC110" s="7">
        <f>+BC109+50</f>
        <v>4750</v>
      </c>
      <c r="BD110" s="11">
        <f t="shared" si="122"/>
        <v>1.1426602206879982E-3</v>
      </c>
      <c r="BE110" s="11">
        <f t="shared" si="123"/>
        <v>1.955595132624582E-3</v>
      </c>
      <c r="BF110" s="11">
        <f t="shared" si="124"/>
        <v>3.13553849618207E-3</v>
      </c>
      <c r="BG110" s="11">
        <f t="shared" si="125"/>
        <v>4.8230114000210574E-3</v>
      </c>
      <c r="BH110" s="11">
        <f t="shared" si="126"/>
        <v>7.207644421940022E-3</v>
      </c>
      <c r="BI110" s="11">
        <f t="shared" si="127"/>
        <v>1.0544319889164645E-2</v>
      </c>
      <c r="BJ110" s="11">
        <f t="shared" si="128"/>
        <v>1.5174380845490125E-2</v>
      </c>
      <c r="BK110" s="11">
        <f t="shared" si="129"/>
        <v>2.1553438642617249E-2</v>
      </c>
      <c r="BL110" s="11">
        <f t="shared" si="130"/>
        <v>3.0287759672730744E-2</v>
      </c>
      <c r="BM110" s="11">
        <f t="shared" si="131"/>
        <v>4.2181788051583E-2</v>
      </c>
      <c r="BN110" s="11">
        <f t="shared" si="134"/>
        <v>5.8300100465398949E-2</v>
      </c>
      <c r="BO110" s="11">
        <f t="shared" si="135"/>
        <v>8.0048036921057872E-2</v>
      </c>
      <c r="BP110" s="11">
        <f t="shared" si="136"/>
        <v>0.1092764639269667</v>
      </c>
      <c r="BQ110" s="11">
        <f t="shared" si="137"/>
        <v>0.14841767714706941</v>
      </c>
      <c r="BR110" s="11"/>
    </row>
    <row r="111" spans="2:70" x14ac:dyDescent="0.25">
      <c r="BC111" s="7">
        <f t="shared" ref="BC111:BC115" si="158">+BC110+50</f>
        <v>4800</v>
      </c>
      <c r="BD111" s="11">
        <f t="shared" si="122"/>
        <v>1.0283941986191985E-3</v>
      </c>
      <c r="BE111" s="11">
        <f t="shared" si="123"/>
        <v>1.7649246071936853E-3</v>
      </c>
      <c r="BF111" s="11">
        <f t="shared" si="124"/>
        <v>2.8376623390447731E-3</v>
      </c>
      <c r="BG111" s="11">
        <f t="shared" si="125"/>
        <v>4.3768828455191091E-3</v>
      </c>
      <c r="BH111" s="11">
        <f t="shared" si="126"/>
        <v>6.5589564239654187E-3</v>
      </c>
      <c r="BI111" s="11">
        <f t="shared" si="127"/>
        <v>9.6216918988627359E-3</v>
      </c>
      <c r="BJ111" s="11">
        <f t="shared" si="128"/>
        <v>1.388455847362346E-2</v>
      </c>
      <c r="BK111" s="11">
        <f t="shared" si="129"/>
        <v>1.9775279954601318E-2</v>
      </c>
      <c r="BL111" s="11">
        <f t="shared" si="130"/>
        <v>2.7864738898912271E-2</v>
      </c>
      <c r="BM111" s="11">
        <f t="shared" si="131"/>
        <v>3.89126994775853E-2</v>
      </c>
      <c r="BN111" s="11">
        <f t="shared" si="134"/>
        <v>5.3927592930493998E-2</v>
      </c>
      <c r="BO111" s="11">
        <f t="shared" si="135"/>
        <v>7.4244554244281127E-2</v>
      </c>
      <c r="BP111" s="11">
        <f t="shared" si="136"/>
        <v>0.10162711145207896</v>
      </c>
      <c r="BQ111" s="11">
        <f t="shared" si="137"/>
        <v>0.13839948393964213</v>
      </c>
      <c r="BR111" s="11"/>
    </row>
    <row r="112" spans="2:70" x14ac:dyDescent="0.25">
      <c r="C112" s="2">
        <f>MIN(ROUND(C83*1.5+C84*0.5,0),15)</f>
        <v>0</v>
      </c>
      <c r="D112" s="2">
        <f t="shared" ref="D112:L112" si="159">MIN(ROUND(D83*1.5+D84*0.5,0),15)</f>
        <v>0</v>
      </c>
      <c r="E112" s="2">
        <f t="shared" si="159"/>
        <v>0</v>
      </c>
      <c r="F112" s="2">
        <f t="shared" si="159"/>
        <v>0</v>
      </c>
      <c r="G112" s="2">
        <f t="shared" si="159"/>
        <v>0</v>
      </c>
      <c r="H112" s="2">
        <f t="shared" si="159"/>
        <v>0</v>
      </c>
      <c r="I112" s="2">
        <f t="shared" si="159"/>
        <v>0</v>
      </c>
      <c r="J112" s="2">
        <f t="shared" si="159"/>
        <v>0</v>
      </c>
      <c r="K112" s="2">
        <f t="shared" si="159"/>
        <v>0</v>
      </c>
      <c r="L112" s="2">
        <f t="shared" si="159"/>
        <v>0</v>
      </c>
      <c r="BC112" s="7">
        <f t="shared" si="158"/>
        <v>4850</v>
      </c>
      <c r="BD112" s="11">
        <f t="shared" si="122"/>
        <v>9.255547787572787E-4</v>
      </c>
      <c r="BE112" s="11">
        <f t="shared" si="123"/>
        <v>1.5928444579923009E-3</v>
      </c>
      <c r="BF112" s="11">
        <f t="shared" si="124"/>
        <v>2.5680844168355192E-3</v>
      </c>
      <c r="BG112" s="11">
        <f t="shared" si="125"/>
        <v>3.972021182308591E-3</v>
      </c>
      <c r="BH112" s="11">
        <f t="shared" si="126"/>
        <v>5.9686503458085301E-3</v>
      </c>
      <c r="BI112" s="11">
        <f t="shared" si="127"/>
        <v>8.7797938577122443E-3</v>
      </c>
      <c r="BJ112" s="11">
        <f t="shared" si="128"/>
        <v>1.2704371003365461E-2</v>
      </c>
      <c r="BK112" s="11">
        <f t="shared" si="129"/>
        <v>1.8143819358346702E-2</v>
      </c>
      <c r="BL112" s="11">
        <f t="shared" si="130"/>
        <v>2.5635559786999277E-2</v>
      </c>
      <c r="BM112" s="11">
        <f t="shared" si="131"/>
        <v>3.5896965268072421E-2</v>
      </c>
      <c r="BN112" s="11">
        <f t="shared" si="134"/>
        <v>4.9883023460706923E-2</v>
      </c>
      <c r="BO112" s="11">
        <f t="shared" si="135"/>
        <v>6.8861824061570709E-2</v>
      </c>
      <c r="BP112" s="11">
        <f t="shared" si="136"/>
        <v>9.4513213650433373E-2</v>
      </c>
      <c r="BQ112" s="11">
        <f t="shared" si="137"/>
        <v>0.12905751877371618</v>
      </c>
      <c r="BR112" s="11"/>
    </row>
    <row r="113" spans="2:70" x14ac:dyDescent="0.25">
      <c r="B113" s="14" t="s">
        <v>68</v>
      </c>
      <c r="BC113" s="7">
        <f t="shared" si="158"/>
        <v>4900</v>
      </c>
      <c r="BD113" s="11">
        <f t="shared" si="122"/>
        <v>8.3299930088155086E-4</v>
      </c>
      <c r="BE113" s="11">
        <f t="shared" si="123"/>
        <v>1.4375421233380516E-3</v>
      </c>
      <c r="BF113" s="11">
        <f t="shared" si="124"/>
        <v>2.3241163972361448E-3</v>
      </c>
      <c r="BG113" s="11">
        <f t="shared" si="125"/>
        <v>3.6046092229450456E-3</v>
      </c>
      <c r="BH113" s="11">
        <f t="shared" si="126"/>
        <v>5.4314718146857609E-3</v>
      </c>
      <c r="BI113" s="11">
        <f t="shared" si="127"/>
        <v>8.0115618951624203E-3</v>
      </c>
      <c r="BJ113" s="11">
        <f t="shared" si="128"/>
        <v>1.1624499468079393E-2</v>
      </c>
      <c r="BK113" s="11">
        <f t="shared" si="129"/>
        <v>1.6646954261283091E-2</v>
      </c>
      <c r="BL113" s="11">
        <f t="shared" si="130"/>
        <v>2.3584715004039324E-2</v>
      </c>
      <c r="BM113" s="11">
        <f t="shared" si="131"/>
        <v>3.3114950459796795E-2</v>
      </c>
      <c r="BN113" s="11">
        <f t="shared" si="134"/>
        <v>4.6141796701153877E-2</v>
      </c>
      <c r="BO113" s="11">
        <f t="shared" si="135"/>
        <v>6.3869341817106795E-2</v>
      </c>
      <c r="BP113" s="11">
        <f t="shared" si="136"/>
        <v>8.7897288694902972E-2</v>
      </c>
      <c r="BQ113" s="11">
        <f t="shared" si="137"/>
        <v>0.12034613625649025</v>
      </c>
      <c r="BR113" s="11"/>
    </row>
    <row r="114" spans="2:70" x14ac:dyDescent="0.25">
      <c r="B114" s="12" t="s">
        <v>22</v>
      </c>
      <c r="C114" s="7">
        <f>+C85</f>
        <v>0</v>
      </c>
      <c r="D114" s="7">
        <f t="shared" ref="D114:L114" si="160">+D85</f>
        <v>0</v>
      </c>
      <c r="E114" s="7">
        <f t="shared" si="160"/>
        <v>0</v>
      </c>
      <c r="F114" s="7">
        <f t="shared" si="160"/>
        <v>0</v>
      </c>
      <c r="G114" s="7">
        <f t="shared" si="160"/>
        <v>0</v>
      </c>
      <c r="H114" s="7">
        <f t="shared" si="160"/>
        <v>0</v>
      </c>
      <c r="I114" s="7">
        <f t="shared" si="160"/>
        <v>0</v>
      </c>
      <c r="J114" s="7">
        <f t="shared" si="160"/>
        <v>0</v>
      </c>
      <c r="K114" s="7">
        <f t="shared" si="160"/>
        <v>0</v>
      </c>
      <c r="L114" s="7">
        <f t="shared" si="160"/>
        <v>0</v>
      </c>
      <c r="M114" s="7"/>
      <c r="BC114" s="7">
        <f t="shared" si="158"/>
        <v>4950</v>
      </c>
      <c r="BD114" s="11">
        <f t="shared" si="122"/>
        <v>7.4969937079339582E-4</v>
      </c>
      <c r="BE114" s="11">
        <f t="shared" si="123"/>
        <v>1.2973817663125915E-3</v>
      </c>
      <c r="BF114" s="11">
        <f t="shared" si="124"/>
        <v>2.1033253394987109E-3</v>
      </c>
      <c r="BG114" s="11">
        <f t="shared" si="125"/>
        <v>3.2711828698226285E-3</v>
      </c>
      <c r="BH114" s="11">
        <f t="shared" si="126"/>
        <v>4.9426393513640416E-3</v>
      </c>
      <c r="BI114" s="11">
        <f t="shared" si="127"/>
        <v>7.3105502293357065E-3</v>
      </c>
      <c r="BJ114" s="11">
        <f t="shared" si="128"/>
        <v>1.0636417013292642E-2</v>
      </c>
      <c r="BK114" s="11">
        <f t="shared" si="129"/>
        <v>1.527358053472723E-2</v>
      </c>
      <c r="BL114" s="11">
        <f t="shared" si="130"/>
        <v>2.1697937803716167E-2</v>
      </c>
      <c r="BM114" s="11">
        <f t="shared" si="131"/>
        <v>3.054854179916253E-2</v>
      </c>
      <c r="BN114" s="11">
        <f t="shared" si="134"/>
        <v>4.268116194856731E-2</v>
      </c>
      <c r="BO114" s="11">
        <f t="shared" si="135"/>
        <v>5.9238814535366516E-2</v>
      </c>
      <c r="BP114" s="11">
        <f t="shared" si="136"/>
        <v>8.1744478486259708E-2</v>
      </c>
      <c r="BQ114" s="11">
        <f t="shared" si="137"/>
        <v>0.11222277205917708</v>
      </c>
      <c r="BR114" s="11"/>
    </row>
    <row r="115" spans="2:70" x14ac:dyDescent="0.25">
      <c r="B115" s="12" t="s">
        <v>55</v>
      </c>
      <c r="C115" s="8">
        <f>+C90</f>
        <v>0</v>
      </c>
      <c r="D115" s="8">
        <f t="shared" ref="D115:L115" si="161">+D90</f>
        <v>0</v>
      </c>
      <c r="E115" s="8">
        <f t="shared" si="161"/>
        <v>0</v>
      </c>
      <c r="F115" s="8">
        <f t="shared" si="161"/>
        <v>0</v>
      </c>
      <c r="G115" s="8">
        <f t="shared" si="161"/>
        <v>0</v>
      </c>
      <c r="H115" s="8">
        <f t="shared" si="161"/>
        <v>0</v>
      </c>
      <c r="I115" s="8">
        <f t="shared" si="161"/>
        <v>0</v>
      </c>
      <c r="J115" s="8">
        <f t="shared" si="161"/>
        <v>0</v>
      </c>
      <c r="K115" s="8">
        <f t="shared" si="161"/>
        <v>0</v>
      </c>
      <c r="L115" s="8">
        <f t="shared" si="161"/>
        <v>0</v>
      </c>
      <c r="M115" s="8"/>
      <c r="BC115" s="7">
        <f t="shared" si="158"/>
        <v>5000</v>
      </c>
      <c r="BD115" s="11">
        <f t="shared" si="122"/>
        <v>6.747294337140562E-4</v>
      </c>
      <c r="BE115" s="11">
        <f t="shared" si="123"/>
        <v>1.1708870440971138E-3</v>
      </c>
      <c r="BF115" s="11">
        <f t="shared" si="124"/>
        <v>1.9035094322463332E-3</v>
      </c>
      <c r="BG115" s="11">
        <f t="shared" si="125"/>
        <v>2.9685984543640349E-3</v>
      </c>
      <c r="BH115" s="11">
        <f t="shared" si="126"/>
        <v>4.4978018097412767E-3</v>
      </c>
      <c r="BI115" s="11">
        <f t="shared" si="127"/>
        <v>6.6708770842688302E-3</v>
      </c>
      <c r="BJ115" s="11">
        <f t="shared" si="128"/>
        <v>9.7323215671627633E-3</v>
      </c>
      <c r="BK115" s="11">
        <f t="shared" si="129"/>
        <v>1.4013510140612228E-2</v>
      </c>
      <c r="BL115" s="11">
        <f t="shared" si="130"/>
        <v>1.9962102779418865E-2</v>
      </c>
      <c r="BM115" s="11">
        <f t="shared" si="131"/>
        <v>2.818102980972742E-2</v>
      </c>
      <c r="BN115" s="11">
        <f t="shared" si="134"/>
        <v>3.9480074802424742E-2</v>
      </c>
      <c r="BO115" s="11">
        <f t="shared" si="135"/>
        <v>5.4944000481552409E-2</v>
      </c>
      <c r="BP115" s="11">
        <f t="shared" si="136"/>
        <v>7.6022364992221481E-2</v>
      </c>
      <c r="BQ115" s="11">
        <f t="shared" si="137"/>
        <v>0.10464773494518255</v>
      </c>
      <c r="BR115" s="11"/>
    </row>
    <row r="116" spans="2:70" x14ac:dyDescent="0.25">
      <c r="B116" s="3" t="s">
        <v>23</v>
      </c>
      <c r="C116" s="2">
        <f>+C114-(C114*C115)</f>
        <v>0</v>
      </c>
      <c r="D116" s="2">
        <f t="shared" ref="D116:L116" si="162">+D114-(D114*D115)</f>
        <v>0</v>
      </c>
      <c r="E116" s="2">
        <f t="shared" si="162"/>
        <v>0</v>
      </c>
      <c r="F116" s="2">
        <f t="shared" si="162"/>
        <v>0</v>
      </c>
      <c r="G116" s="2">
        <f t="shared" si="162"/>
        <v>0</v>
      </c>
      <c r="H116" s="2">
        <f t="shared" si="162"/>
        <v>0</v>
      </c>
      <c r="I116" s="2">
        <f t="shared" si="162"/>
        <v>0</v>
      </c>
      <c r="J116" s="2">
        <f t="shared" si="162"/>
        <v>0</v>
      </c>
      <c r="K116" s="2">
        <f t="shared" si="162"/>
        <v>0</v>
      </c>
      <c r="L116" s="2">
        <f t="shared" si="162"/>
        <v>0</v>
      </c>
      <c r="BC116" s="7">
        <f>+BC115+50</f>
        <v>5050</v>
      </c>
      <c r="BD116" s="11">
        <f t="shared" si="122"/>
        <v>6.0725649034265063E-4</v>
      </c>
      <c r="BE116" s="11">
        <f t="shared" si="123"/>
        <v>1.0567255572976452E-3</v>
      </c>
      <c r="BF116" s="11">
        <f t="shared" si="124"/>
        <v>1.7226760361829315E-3</v>
      </c>
      <c r="BG116" s="11">
        <f t="shared" si="125"/>
        <v>2.6940030973353615E-3</v>
      </c>
      <c r="BH116" s="11">
        <f t="shared" si="126"/>
        <v>4.092999646864561E-3</v>
      </c>
      <c r="BI116" s="11">
        <f t="shared" si="127"/>
        <v>6.0871753393953055E-3</v>
      </c>
      <c r="BJ116" s="11">
        <f t="shared" si="128"/>
        <v>8.9050742339539263E-3</v>
      </c>
      <c r="BK116" s="11">
        <f t="shared" si="129"/>
        <v>1.2857395554011714E-2</v>
      </c>
      <c r="BL116" s="11">
        <f t="shared" si="130"/>
        <v>1.8365134557065347E-2</v>
      </c>
      <c r="BM116" s="11">
        <f t="shared" si="131"/>
        <v>2.5996999999473532E-2</v>
      </c>
      <c r="BN116" s="11">
        <f t="shared" si="134"/>
        <v>3.6519069192242869E-2</v>
      </c>
      <c r="BO116" s="11">
        <f t="shared" si="135"/>
        <v>5.0960560446639831E-2</v>
      </c>
      <c r="BP116" s="11">
        <f t="shared" si="136"/>
        <v>7.070079944276593E-2</v>
      </c>
      <c r="BQ116" s="11">
        <f t="shared" si="137"/>
        <v>9.7584012836382655E-2</v>
      </c>
      <c r="BR116" s="11"/>
    </row>
    <row r="117" spans="2:70" x14ac:dyDescent="0.25">
      <c r="B117" s="3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144">
        <f>+N118+N165</f>
        <v>0</v>
      </c>
      <c r="BC117" s="7">
        <f t="shared" ref="BC117:BC135" si="163">+BC116+50</f>
        <v>5100</v>
      </c>
      <c r="BD117" s="11">
        <f t="shared" si="122"/>
        <v>5.4653084130838563E-4</v>
      </c>
      <c r="BE117" s="11">
        <f t="shared" si="123"/>
        <v>9.5369481546112478E-4</v>
      </c>
      <c r="BF117" s="11">
        <f t="shared" si="124"/>
        <v>1.5590218127455528E-3</v>
      </c>
      <c r="BG117" s="11">
        <f t="shared" si="125"/>
        <v>2.4448078108318403E-3</v>
      </c>
      <c r="BH117" s="11">
        <f t="shared" si="126"/>
        <v>3.7246296786467496E-3</v>
      </c>
      <c r="BI117" s="11">
        <f t="shared" si="127"/>
        <v>5.5545474971982148E-3</v>
      </c>
      <c r="BJ117" s="11">
        <f t="shared" si="128"/>
        <v>8.1481429240678402E-3</v>
      </c>
      <c r="BK117" s="11">
        <f t="shared" si="129"/>
        <v>1.1796660420805743E-2</v>
      </c>
      <c r="BL117" s="11">
        <f t="shared" si="130"/>
        <v>1.6895923792500111E-2</v>
      </c>
      <c r="BM117" s="11">
        <f t="shared" si="131"/>
        <v>2.3982232499514321E-2</v>
      </c>
      <c r="BN117" s="11">
        <f t="shared" si="134"/>
        <v>3.3780139002824637E-2</v>
      </c>
      <c r="BO117" s="11">
        <f t="shared" si="135"/>
        <v>4.7265919814258414E-2</v>
      </c>
      <c r="BP117" s="11">
        <f t="shared" si="136"/>
        <v>6.5751743481772276E-2</v>
      </c>
      <c r="BQ117" s="11">
        <f t="shared" si="137"/>
        <v>9.0997091969926766E-2</v>
      </c>
      <c r="BR117" s="11"/>
    </row>
    <row r="118" spans="2:70" x14ac:dyDescent="0.25">
      <c r="B118" s="3" t="s">
        <v>72</v>
      </c>
      <c r="C118" s="13" t="str">
        <f>IF(C83&gt;0,VLOOKUP(C116,$BC$18:$BQ$135,C112,TRUE)*10,"")</f>
        <v/>
      </c>
      <c r="D118" s="13" t="str">
        <f t="shared" ref="D118:L118" si="164">IF(D83&gt;0,VLOOKUP(D116,$BC$18:$BQ$135,D112,TRUE)*10,"")</f>
        <v/>
      </c>
      <c r="E118" s="13" t="str">
        <f t="shared" si="164"/>
        <v/>
      </c>
      <c r="F118" s="13" t="str">
        <f t="shared" si="164"/>
        <v/>
      </c>
      <c r="G118" s="13" t="str">
        <f t="shared" si="164"/>
        <v/>
      </c>
      <c r="H118" s="13" t="str">
        <f t="shared" si="164"/>
        <v/>
      </c>
      <c r="I118" s="13" t="str">
        <f t="shared" si="164"/>
        <v/>
      </c>
      <c r="J118" s="13" t="str">
        <f t="shared" si="164"/>
        <v/>
      </c>
      <c r="K118" s="13" t="str">
        <f t="shared" si="164"/>
        <v/>
      </c>
      <c r="L118" s="13" t="str">
        <f t="shared" si="164"/>
        <v/>
      </c>
      <c r="M118" s="13"/>
      <c r="N118" s="13">
        <f>SUM(C118:L118)</f>
        <v>0</v>
      </c>
      <c r="BC118" s="7">
        <f t="shared" si="163"/>
        <v>5150</v>
      </c>
      <c r="BD118" s="11">
        <f t="shared" si="122"/>
        <v>4.9187775717754705E-4</v>
      </c>
      <c r="BE118" s="11">
        <f t="shared" si="123"/>
        <v>8.6070957095366507E-4</v>
      </c>
      <c r="BF118" s="11">
        <f t="shared" si="124"/>
        <v>1.4109147405347252E-3</v>
      </c>
      <c r="BG118" s="11">
        <f t="shared" si="125"/>
        <v>2.2186630883298947E-3</v>
      </c>
      <c r="BH118" s="11">
        <f t="shared" si="126"/>
        <v>3.3894130075685413E-3</v>
      </c>
      <c r="BI118" s="11">
        <f t="shared" si="127"/>
        <v>5.0685245911933699E-3</v>
      </c>
      <c r="BJ118" s="11">
        <f t="shared" si="128"/>
        <v>7.4555507755220711E-3</v>
      </c>
      <c r="BK118" s="11">
        <f t="shared" si="129"/>
        <v>1.0823435936089264E-2</v>
      </c>
      <c r="BL118" s="11">
        <f t="shared" si="130"/>
        <v>1.5544249889100095E-2</v>
      </c>
      <c r="BM118" s="11">
        <f t="shared" si="131"/>
        <v>2.2123609480801949E-2</v>
      </c>
      <c r="BN118" s="11">
        <f t="shared" si="134"/>
        <v>3.1246628577612772E-2</v>
      </c>
      <c r="BO118" s="11">
        <f t="shared" si="135"/>
        <v>4.3839140627724656E-2</v>
      </c>
      <c r="BP118" s="11">
        <f t="shared" si="136"/>
        <v>6.1149121438048175E-2</v>
      </c>
      <c r="BQ118" s="11">
        <f t="shared" si="137"/>
        <v>8.4854788261956651E-2</v>
      </c>
      <c r="BR118" s="11"/>
    </row>
    <row r="119" spans="2:70" x14ac:dyDescent="0.25">
      <c r="C119" s="6" t="str">
        <f>IFERROR(C118/$N117,"")</f>
        <v/>
      </c>
      <c r="D119" s="6" t="str">
        <f t="shared" ref="D119:L119" si="165">IFERROR(D118/$N117,"")</f>
        <v/>
      </c>
      <c r="E119" s="6" t="str">
        <f t="shared" si="165"/>
        <v/>
      </c>
      <c r="F119" s="6" t="str">
        <f t="shared" si="165"/>
        <v/>
      </c>
      <c r="G119" s="6" t="str">
        <f t="shared" si="165"/>
        <v/>
      </c>
      <c r="H119" s="6" t="str">
        <f>IFERROR(H118/$N117,"")</f>
        <v/>
      </c>
      <c r="I119" s="6" t="str">
        <f t="shared" si="165"/>
        <v/>
      </c>
      <c r="J119" s="6" t="str">
        <f t="shared" si="165"/>
        <v/>
      </c>
      <c r="K119" s="6" t="str">
        <f t="shared" si="165"/>
        <v/>
      </c>
      <c r="L119" s="6" t="str">
        <f t="shared" si="165"/>
        <v/>
      </c>
      <c r="M119" s="6"/>
      <c r="N119" s="27" t="e">
        <f>AVERAGE(C119:L119)</f>
        <v>#DIV/0!</v>
      </c>
      <c r="BC119" s="7">
        <f t="shared" si="163"/>
        <v>5200</v>
      </c>
      <c r="BD119" s="11">
        <f t="shared" si="122"/>
        <v>4.4268998145979236E-4</v>
      </c>
      <c r="BE119" s="11">
        <f t="shared" si="123"/>
        <v>7.7679038778568266E-4</v>
      </c>
      <c r="BF119" s="11">
        <f t="shared" si="124"/>
        <v>1.2768778401839262E-3</v>
      </c>
      <c r="BG119" s="11">
        <f t="shared" si="125"/>
        <v>2.0134367526593792E-3</v>
      </c>
      <c r="BH119" s="11">
        <f t="shared" si="126"/>
        <v>3.0843658368873718E-3</v>
      </c>
      <c r="BI119" s="11">
        <f t="shared" si="127"/>
        <v>4.6250286894639484E-3</v>
      </c>
      <c r="BJ119" s="11">
        <f t="shared" si="128"/>
        <v>6.8218289596026927E-3</v>
      </c>
      <c r="BK119" s="11">
        <f t="shared" si="129"/>
        <v>9.9305024713618965E-3</v>
      </c>
      <c r="BL119" s="11">
        <f t="shared" si="130"/>
        <v>1.4300709897972082E-2</v>
      </c>
      <c r="BM119" s="11">
        <f t="shared" si="131"/>
        <v>2.0409029746039788E-2</v>
      </c>
      <c r="BN119" s="11">
        <f t="shared" si="134"/>
        <v>2.8903131434291799E-2</v>
      </c>
      <c r="BO119" s="11">
        <f t="shared" si="135"/>
        <v>4.0660802932214593E-2</v>
      </c>
      <c r="BP119" s="11">
        <f t="shared" si="136"/>
        <v>5.6868682937384764E-2</v>
      </c>
      <c r="BQ119" s="11">
        <f t="shared" si="137"/>
        <v>7.9127090054274526E-2</v>
      </c>
      <c r="BR119" s="11"/>
    </row>
    <row r="120" spans="2:70" x14ac:dyDescent="0.25">
      <c r="C120" s="4" t="str">
        <f>IFERROR(C119/$N120,"")</f>
        <v/>
      </c>
      <c r="D120" s="4" t="str">
        <f t="shared" ref="D120:L120" si="166">IFERROR(D119/$N120,"")</f>
        <v/>
      </c>
      <c r="E120" s="4" t="str">
        <f t="shared" si="166"/>
        <v/>
      </c>
      <c r="F120" s="4" t="str">
        <f t="shared" si="166"/>
        <v/>
      </c>
      <c r="G120" s="4" t="str">
        <f t="shared" si="166"/>
        <v/>
      </c>
      <c r="H120" s="4" t="str">
        <f t="shared" si="166"/>
        <v/>
      </c>
      <c r="I120" s="4" t="str">
        <f t="shared" si="166"/>
        <v/>
      </c>
      <c r="J120" s="4" t="str">
        <f t="shared" si="166"/>
        <v/>
      </c>
      <c r="K120" s="4" t="str">
        <f t="shared" si="166"/>
        <v/>
      </c>
      <c r="L120" s="4" t="str">
        <f t="shared" si="166"/>
        <v/>
      </c>
      <c r="M120" s="4"/>
      <c r="N120" s="10" t="e">
        <f>+M229</f>
        <v>#DIV/0!</v>
      </c>
      <c r="BC120" s="7">
        <f t="shared" si="163"/>
        <v>5250</v>
      </c>
      <c r="BD120" s="11">
        <f t="shared" si="122"/>
        <v>3.9842098331381316E-4</v>
      </c>
      <c r="BE120" s="11">
        <f t="shared" si="123"/>
        <v>7.0105332497657862E-4</v>
      </c>
      <c r="BF120" s="11">
        <f t="shared" si="124"/>
        <v>1.1555744453664531E-3</v>
      </c>
      <c r="BG120" s="11">
        <f t="shared" si="125"/>
        <v>1.8271938530383864E-3</v>
      </c>
      <c r="BH120" s="11">
        <f t="shared" si="126"/>
        <v>2.8067729115675076E-3</v>
      </c>
      <c r="BI120" s="11">
        <f t="shared" si="127"/>
        <v>4.2203386791358514E-3</v>
      </c>
      <c r="BJ120" s="11">
        <f t="shared" si="128"/>
        <v>6.2419734980364615E-3</v>
      </c>
      <c r="BK120" s="11">
        <f t="shared" si="129"/>
        <v>9.1112360174745357E-3</v>
      </c>
      <c r="BL120" s="11">
        <f t="shared" si="130"/>
        <v>1.315665310613431E-2</v>
      </c>
      <c r="BM120" s="11">
        <f t="shared" si="131"/>
        <v>1.8827329940721695E-2</v>
      </c>
      <c r="BN120" s="11">
        <f t="shared" si="134"/>
        <v>2.6735396576719899E-2</v>
      </c>
      <c r="BO120" s="11">
        <f t="shared" si="135"/>
        <v>3.7712894719629013E-2</v>
      </c>
      <c r="BP120" s="11">
        <f t="shared" si="136"/>
        <v>5.2887875131767792E-2</v>
      </c>
      <c r="BQ120" s="11">
        <f t="shared" si="137"/>
        <v>7.3786011475610938E-2</v>
      </c>
      <c r="BR120" s="11"/>
    </row>
    <row r="121" spans="2:70" x14ac:dyDescent="0.25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BC121" s="7">
        <f t="shared" si="163"/>
        <v>5300</v>
      </c>
      <c r="BD121" s="11">
        <f t="shared" si="122"/>
        <v>3.5857888498243187E-4</v>
      </c>
      <c r="BE121" s="11">
        <f t="shared" si="123"/>
        <v>6.3270062579136213E-4</v>
      </c>
      <c r="BF121" s="11">
        <f t="shared" si="124"/>
        <v>1.0457948730566399E-3</v>
      </c>
      <c r="BG121" s="11">
        <f t="shared" si="125"/>
        <v>1.6581784216323353E-3</v>
      </c>
      <c r="BH121" s="11">
        <f t="shared" si="126"/>
        <v>2.5541633495264312E-3</v>
      </c>
      <c r="BI121" s="11">
        <f t="shared" si="127"/>
        <v>3.8510590447114633E-3</v>
      </c>
      <c r="BJ121" s="11">
        <f t="shared" si="128"/>
        <v>5.7114057507033607E-3</v>
      </c>
      <c r="BK121" s="11">
        <f t="shared" si="129"/>
        <v>8.3595590460328831E-3</v>
      </c>
      <c r="BL121" s="11">
        <f t="shared" si="130"/>
        <v>1.210412085764356E-2</v>
      </c>
      <c r="BM121" s="11">
        <f t="shared" si="131"/>
        <v>1.7368211870315755E-2</v>
      </c>
      <c r="BN121" s="11">
        <f t="shared" si="134"/>
        <v>2.4730241833465894E-2</v>
      </c>
      <c r="BO121" s="11">
        <f t="shared" si="135"/>
        <v>3.4978709852455887E-2</v>
      </c>
      <c r="BP121" s="11">
        <f t="shared" si="136"/>
        <v>4.9185723872544017E-2</v>
      </c>
      <c r="BQ121" s="11">
        <f t="shared" si="137"/>
        <v>6.8805455701007157E-2</v>
      </c>
      <c r="BR121" s="11"/>
    </row>
    <row r="122" spans="2:70" x14ac:dyDescent="0.25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BC122" s="7">
        <f t="shared" si="163"/>
        <v>5350</v>
      </c>
      <c r="BD122" s="11">
        <f t="shared" si="122"/>
        <v>3.227209964841887E-4</v>
      </c>
      <c r="BE122" s="11">
        <f t="shared" si="123"/>
        <v>5.7101231477670435E-4</v>
      </c>
      <c r="BF122" s="11">
        <f t="shared" si="124"/>
        <v>9.4644436011625892E-4</v>
      </c>
      <c r="BG122" s="11">
        <f t="shared" si="125"/>
        <v>1.504796917631344E-3</v>
      </c>
      <c r="BH122" s="11">
        <f t="shared" si="126"/>
        <v>2.3242886480690519E-3</v>
      </c>
      <c r="BI122" s="11">
        <f t="shared" si="127"/>
        <v>3.5140913782992092E-3</v>
      </c>
      <c r="BJ122" s="11">
        <f t="shared" si="128"/>
        <v>5.2259362618935733E-3</v>
      </c>
      <c r="BK122" s="11">
        <f t="shared" si="129"/>
        <v>7.6698954247351675E-3</v>
      </c>
      <c r="BL122" s="11">
        <f t="shared" si="130"/>
        <v>1.113579118903207E-2</v>
      </c>
      <c r="BM122" s="11">
        <f t="shared" si="131"/>
        <v>1.6022175450366275E-2</v>
      </c>
      <c r="BN122" s="11">
        <f t="shared" si="134"/>
        <v>2.2875473695955939E-2</v>
      </c>
      <c r="BO122" s="11">
        <f t="shared" si="135"/>
        <v>3.2442753388152813E-2</v>
      </c>
      <c r="BP122" s="11">
        <f t="shared" si="136"/>
        <v>4.5742723201465905E-2</v>
      </c>
      <c r="BQ122" s="11">
        <f t="shared" si="137"/>
        <v>6.4161087441189132E-2</v>
      </c>
      <c r="BR122" s="11"/>
    </row>
    <row r="123" spans="2:70" x14ac:dyDescent="0.25">
      <c r="B123" t="s">
        <v>31</v>
      </c>
      <c r="C123" s="7">
        <f>+C91</f>
        <v>0</v>
      </c>
      <c r="D123" s="7">
        <f t="shared" ref="D123:L123" si="167">+D91</f>
        <v>0</v>
      </c>
      <c r="E123" s="7">
        <f t="shared" si="167"/>
        <v>0</v>
      </c>
      <c r="F123" s="7">
        <f t="shared" si="167"/>
        <v>0</v>
      </c>
      <c r="G123" s="7">
        <f t="shared" si="167"/>
        <v>0</v>
      </c>
      <c r="H123" s="7">
        <f t="shared" si="167"/>
        <v>0</v>
      </c>
      <c r="I123" s="7">
        <f t="shared" si="167"/>
        <v>0</v>
      </c>
      <c r="J123" s="7">
        <f t="shared" si="167"/>
        <v>0</v>
      </c>
      <c r="K123" s="7">
        <f t="shared" si="167"/>
        <v>0</v>
      </c>
      <c r="L123" s="7">
        <f t="shared" si="167"/>
        <v>0</v>
      </c>
      <c r="M123" s="7">
        <f>+C138</f>
        <v>0</v>
      </c>
      <c r="N123" s="7">
        <f t="shared" ref="N123:V123" si="168">+D138</f>
        <v>0</v>
      </c>
      <c r="O123" s="7">
        <f t="shared" si="168"/>
        <v>0</v>
      </c>
      <c r="P123" s="7">
        <f t="shared" si="168"/>
        <v>0</v>
      </c>
      <c r="Q123" s="7">
        <f t="shared" si="168"/>
        <v>0</v>
      </c>
      <c r="R123" s="7">
        <f t="shared" si="168"/>
        <v>0</v>
      </c>
      <c r="S123" s="7">
        <f t="shared" si="168"/>
        <v>0</v>
      </c>
      <c r="T123" s="7">
        <f t="shared" si="168"/>
        <v>0</v>
      </c>
      <c r="U123" s="7">
        <f t="shared" si="168"/>
        <v>0</v>
      </c>
      <c r="V123" s="7">
        <f t="shared" si="168"/>
        <v>0</v>
      </c>
      <c r="W123" s="7">
        <f>SUM(C123:V123)</f>
        <v>0</v>
      </c>
      <c r="BC123" s="7">
        <f t="shared" si="163"/>
        <v>5400</v>
      </c>
      <c r="BD123" s="11">
        <f t="shared" si="122"/>
        <v>2.9044889683576983E-4</v>
      </c>
      <c r="BE123" s="11">
        <f t="shared" si="123"/>
        <v>5.1533861408597571E-4</v>
      </c>
      <c r="BF123" s="11">
        <f t="shared" si="124"/>
        <v>8.5653214590521425E-4</v>
      </c>
      <c r="BG123" s="11">
        <f t="shared" si="125"/>
        <v>1.3656032027504444E-3</v>
      </c>
      <c r="BH123" s="11">
        <f t="shared" si="126"/>
        <v>2.1151026697428369E-3</v>
      </c>
      <c r="BI123" s="11">
        <f t="shared" si="127"/>
        <v>3.2066083826980275E-3</v>
      </c>
      <c r="BJ123" s="11">
        <f t="shared" si="128"/>
        <v>4.7817316796326184E-3</v>
      </c>
      <c r="BK123" s="11">
        <f t="shared" si="129"/>
        <v>7.0371290521945139E-3</v>
      </c>
      <c r="BL123" s="11">
        <f t="shared" si="130"/>
        <v>1.0244927893909499E-2</v>
      </c>
      <c r="BM123" s="11">
        <f t="shared" si="131"/>
        <v>1.4780456852962882E-2</v>
      </c>
      <c r="BN123" s="11">
        <f t="shared" si="134"/>
        <v>2.1159813168759232E-2</v>
      </c>
      <c r="BO123" s="11">
        <f t="shared" si="135"/>
        <v>3.0090653767511716E-2</v>
      </c>
      <c r="BP123" s="11">
        <f t="shared" si="136"/>
        <v>4.2540732577363266E-2</v>
      </c>
      <c r="BQ123" s="11">
        <f t="shared" si="137"/>
        <v>5.983021403890882E-2</v>
      </c>
      <c r="BR123" s="11"/>
    </row>
    <row r="124" spans="2:70" x14ac:dyDescent="0.25">
      <c r="C124" s="4">
        <f t="shared" ref="C124:L124" si="169">IFERROR(C123/$W123,1)</f>
        <v>1</v>
      </c>
      <c r="D124" s="4">
        <f t="shared" si="169"/>
        <v>1</v>
      </c>
      <c r="E124" s="4">
        <f t="shared" si="169"/>
        <v>1</v>
      </c>
      <c r="F124" s="4">
        <f t="shared" si="169"/>
        <v>1</v>
      </c>
      <c r="G124" s="4">
        <f t="shared" si="169"/>
        <v>1</v>
      </c>
      <c r="H124" s="4">
        <f t="shared" si="169"/>
        <v>1</v>
      </c>
      <c r="I124" s="4">
        <f t="shared" si="169"/>
        <v>1</v>
      </c>
      <c r="J124" s="4">
        <f t="shared" si="169"/>
        <v>1</v>
      </c>
      <c r="K124" s="4">
        <f t="shared" si="169"/>
        <v>1</v>
      </c>
      <c r="L124" s="4">
        <f t="shared" si="169"/>
        <v>1</v>
      </c>
      <c r="M124" s="4">
        <f t="shared" ref="M124:V124" si="170">IFERROR(M123/$W123,1)</f>
        <v>1</v>
      </c>
      <c r="N124" s="4">
        <f t="shared" si="170"/>
        <v>1</v>
      </c>
      <c r="O124" s="4">
        <f t="shared" si="170"/>
        <v>1</v>
      </c>
      <c r="P124" s="4">
        <f t="shared" si="170"/>
        <v>1</v>
      </c>
      <c r="Q124" s="4">
        <f t="shared" si="170"/>
        <v>1</v>
      </c>
      <c r="R124" s="4">
        <f t="shared" si="170"/>
        <v>1</v>
      </c>
      <c r="S124" s="4">
        <f t="shared" si="170"/>
        <v>1</v>
      </c>
      <c r="T124" s="4">
        <f t="shared" si="170"/>
        <v>1</v>
      </c>
      <c r="U124" s="4">
        <f t="shared" si="170"/>
        <v>1</v>
      </c>
      <c r="V124" s="4">
        <f t="shared" si="170"/>
        <v>1</v>
      </c>
      <c r="W124" s="4">
        <f>MIN(W123/50000000,0.5)</f>
        <v>0</v>
      </c>
      <c r="BC124" s="7">
        <f t="shared" si="163"/>
        <v>5450</v>
      </c>
      <c r="BD124" s="11">
        <f t="shared" si="122"/>
        <v>2.6140400715219287E-4</v>
      </c>
      <c r="BE124" s="11">
        <f t="shared" si="123"/>
        <v>4.6509309921259308E-4</v>
      </c>
      <c r="BF124" s="11">
        <f t="shared" si="124"/>
        <v>7.7516159204421879E-4</v>
      </c>
      <c r="BG124" s="11">
        <f t="shared" si="125"/>
        <v>1.2392849064960282E-3</v>
      </c>
      <c r="BH124" s="11">
        <f t="shared" si="126"/>
        <v>1.9247434294659813E-3</v>
      </c>
      <c r="BI124" s="11">
        <f t="shared" si="127"/>
        <v>2.9260301492119493E-3</v>
      </c>
      <c r="BJ124" s="11">
        <f t="shared" si="128"/>
        <v>4.3752844868638445E-3</v>
      </c>
      <c r="BK124" s="11">
        <f t="shared" si="129"/>
        <v>6.4565659053884639E-3</v>
      </c>
      <c r="BL124" s="11">
        <f t="shared" si="130"/>
        <v>9.4253336623967357E-3</v>
      </c>
      <c r="BM124" s="11">
        <f t="shared" si="131"/>
        <v>1.3634971446858251E-2</v>
      </c>
      <c r="BN124" s="11">
        <f t="shared" si="134"/>
        <v>1.957282718110228E-2</v>
      </c>
      <c r="BO124" s="11">
        <f t="shared" si="135"/>
        <v>2.7909081369367098E-2</v>
      </c>
      <c r="BP124" s="11">
        <f t="shared" si="136"/>
        <v>3.9562881296947808E-2</v>
      </c>
      <c r="BQ124" s="11">
        <f t="shared" si="137"/>
        <v>5.5791674591282432E-2</v>
      </c>
      <c r="BR124" s="11"/>
    </row>
    <row r="125" spans="2:70" x14ac:dyDescent="0.25">
      <c r="C125" s="227">
        <f>+C124+0.1</f>
        <v>1.1000000000000001</v>
      </c>
      <c r="D125" s="227">
        <f t="shared" ref="D125:L125" si="171">+D124+0.1</f>
        <v>1.1000000000000001</v>
      </c>
      <c r="E125" s="227">
        <f t="shared" si="171"/>
        <v>1.1000000000000001</v>
      </c>
      <c r="F125" s="227">
        <f t="shared" si="171"/>
        <v>1.1000000000000001</v>
      </c>
      <c r="G125" s="227">
        <f t="shared" si="171"/>
        <v>1.1000000000000001</v>
      </c>
      <c r="H125" s="227">
        <f t="shared" si="171"/>
        <v>1.1000000000000001</v>
      </c>
      <c r="I125" s="227">
        <f t="shared" si="171"/>
        <v>1.1000000000000001</v>
      </c>
      <c r="J125" s="227">
        <f t="shared" si="171"/>
        <v>1.1000000000000001</v>
      </c>
      <c r="K125" s="227">
        <f t="shared" si="171"/>
        <v>1.1000000000000001</v>
      </c>
      <c r="L125" s="227">
        <f t="shared" si="171"/>
        <v>1.1000000000000001</v>
      </c>
      <c r="M125" s="227">
        <f>+M124+0.1</f>
        <v>1.1000000000000001</v>
      </c>
      <c r="N125" s="227">
        <f t="shared" ref="N125:V125" si="172">+N124+0.1</f>
        <v>1.1000000000000001</v>
      </c>
      <c r="O125" s="227">
        <f t="shared" si="172"/>
        <v>1.1000000000000001</v>
      </c>
      <c r="P125" s="227">
        <f t="shared" si="172"/>
        <v>1.1000000000000001</v>
      </c>
      <c r="Q125" s="227">
        <f t="shared" si="172"/>
        <v>1.1000000000000001</v>
      </c>
      <c r="R125" s="227">
        <f t="shared" si="172"/>
        <v>1.1000000000000001</v>
      </c>
      <c r="S125" s="227">
        <f t="shared" si="172"/>
        <v>1.1000000000000001</v>
      </c>
      <c r="T125" s="227">
        <f t="shared" si="172"/>
        <v>1.1000000000000001</v>
      </c>
      <c r="U125" s="227">
        <f t="shared" si="172"/>
        <v>1.1000000000000001</v>
      </c>
      <c r="V125" s="227">
        <f t="shared" si="172"/>
        <v>1.1000000000000001</v>
      </c>
      <c r="BC125" s="7">
        <f t="shared" si="163"/>
        <v>5500</v>
      </c>
      <c r="BD125" s="11">
        <f t="shared" si="122"/>
        <v>2.352636064369736E-4</v>
      </c>
      <c r="BE125" s="11">
        <f t="shared" si="123"/>
        <v>4.1974652203936527E-4</v>
      </c>
      <c r="BF125" s="11">
        <f t="shared" si="124"/>
        <v>7.0152124080001793E-4</v>
      </c>
      <c r="BG125" s="11">
        <f t="shared" si="125"/>
        <v>1.1246510526451454E-3</v>
      </c>
      <c r="BH125" s="11">
        <f t="shared" si="126"/>
        <v>1.7515165208140426E-3</v>
      </c>
      <c r="BI125" s="11">
        <f t="shared" si="127"/>
        <v>2.6700025111559031E-3</v>
      </c>
      <c r="BJ125" s="11">
        <f t="shared" si="128"/>
        <v>4.0033853054804161E-3</v>
      </c>
      <c r="BK125" s="11">
        <f t="shared" si="129"/>
        <v>5.9238992181939133E-3</v>
      </c>
      <c r="BL125" s="11">
        <f t="shared" si="130"/>
        <v>8.6713069694049922E-3</v>
      </c>
      <c r="BM125" s="11">
        <f t="shared" si="131"/>
        <v>1.257826115972673E-2</v>
      </c>
      <c r="BN125" s="11">
        <f t="shared" si="134"/>
        <v>1.8104865142519598E-2</v>
      </c>
      <c r="BO125" s="11">
        <f t="shared" si="135"/>
        <v>2.5885672970087967E-2</v>
      </c>
      <c r="BP125" s="11">
        <f t="shared" si="136"/>
        <v>3.6793479606161437E-2</v>
      </c>
      <c r="BQ125" s="11">
        <f t="shared" si="137"/>
        <v>5.2025736556370827E-2</v>
      </c>
      <c r="BR125" s="11"/>
    </row>
    <row r="126" spans="2:70" x14ac:dyDescent="0.25">
      <c r="BC126" s="7">
        <f t="shared" si="163"/>
        <v>5550</v>
      </c>
      <c r="BD126" s="11">
        <f t="shared" si="122"/>
        <v>2.1173724579327623E-4</v>
      </c>
      <c r="BE126" s="11">
        <f t="shared" si="123"/>
        <v>3.7882123614052716E-4</v>
      </c>
      <c r="BF126" s="11">
        <f t="shared" si="124"/>
        <v>6.3487672292401615E-4</v>
      </c>
      <c r="BG126" s="11">
        <f t="shared" si="125"/>
        <v>1.0206208302754693E-3</v>
      </c>
      <c r="BH126" s="11">
        <f t="shared" si="126"/>
        <v>1.5938800339407783E-3</v>
      </c>
      <c r="BI126" s="11">
        <f t="shared" si="127"/>
        <v>2.436377291429761E-3</v>
      </c>
      <c r="BJ126" s="11">
        <f t="shared" si="128"/>
        <v>3.6630975545145794E-3</v>
      </c>
      <c r="BK126" s="11">
        <f t="shared" si="129"/>
        <v>5.4351775326929135E-3</v>
      </c>
      <c r="BL126" s="11">
        <f t="shared" si="130"/>
        <v>7.9776024118525888E-3</v>
      </c>
      <c r="BM126" s="11">
        <f t="shared" si="131"/>
        <v>1.1603445919847903E-2</v>
      </c>
      <c r="BN126" s="11">
        <f t="shared" si="134"/>
        <v>1.6747000256830617E-2</v>
      </c>
      <c r="BO126" s="11">
        <f t="shared" si="135"/>
        <v>2.4008961679756576E-2</v>
      </c>
      <c r="BP126" s="11">
        <f t="shared" si="136"/>
        <v>3.4217936033730113E-2</v>
      </c>
      <c r="BQ126" s="11">
        <f t="shared" si="137"/>
        <v>4.8513999338815762E-2</v>
      </c>
    </row>
    <row r="127" spans="2:70" x14ac:dyDescent="0.25">
      <c r="BC127" s="7">
        <f t="shared" si="163"/>
        <v>5600</v>
      </c>
      <c r="BD127" s="11">
        <f t="shared" si="122"/>
        <v>1.9056352121394861E-4</v>
      </c>
      <c r="BE127" s="11">
        <f t="shared" si="123"/>
        <v>3.4188616561682577E-4</v>
      </c>
      <c r="BF127" s="11">
        <f t="shared" si="124"/>
        <v>5.7456343424623461E-4</v>
      </c>
      <c r="BG127" s="11">
        <f t="shared" si="125"/>
        <v>9.2621340347498829E-4</v>
      </c>
      <c r="BH127" s="11">
        <f t="shared" si="126"/>
        <v>1.4504308308861079E-3</v>
      </c>
      <c r="BI127" s="11">
        <f t="shared" si="127"/>
        <v>2.2231942784296565E-3</v>
      </c>
      <c r="BJ127" s="11">
        <f t="shared" si="128"/>
        <v>3.3517342623808392E-3</v>
      </c>
      <c r="BK127" s="11">
        <f t="shared" si="129"/>
        <v>4.986775386245746E-3</v>
      </c>
      <c r="BL127" s="11">
        <f t="shared" si="130"/>
        <v>7.3393942189043781E-3</v>
      </c>
      <c r="BM127" s="11">
        <f t="shared" si="131"/>
        <v>1.0704178861059685E-2</v>
      </c>
      <c r="BN127" s="11">
        <f t="shared" si="134"/>
        <v>1.5490975237568313E-2</v>
      </c>
      <c r="BO127" s="11">
        <f t="shared" si="135"/>
        <v>2.2268311957974209E-2</v>
      </c>
      <c r="BP127" s="11">
        <f t="shared" si="136"/>
        <v>3.1822680511368981E-2</v>
      </c>
      <c r="BQ127" s="11">
        <f t="shared" si="137"/>
        <v>4.5239304383445665E-2</v>
      </c>
    </row>
    <row r="128" spans="2:70" x14ac:dyDescent="0.25">
      <c r="BC128" s="7">
        <f t="shared" si="163"/>
        <v>5650</v>
      </c>
      <c r="BD128" s="11">
        <f t="shared" si="122"/>
        <v>1.7150716909255376E-4</v>
      </c>
      <c r="BE128" s="11">
        <f t="shared" si="123"/>
        <v>3.0855226446918524E-4</v>
      </c>
      <c r="BF128" s="11">
        <f t="shared" si="124"/>
        <v>5.1997990799284232E-4</v>
      </c>
      <c r="BG128" s="11">
        <f t="shared" si="125"/>
        <v>8.4053866365355176E-4</v>
      </c>
      <c r="BH128" s="11">
        <f t="shared" si="126"/>
        <v>1.3198920561063579E-3</v>
      </c>
      <c r="BI128" s="11">
        <f t="shared" si="127"/>
        <v>2.0286647790670608E-3</v>
      </c>
      <c r="BJ128" s="11">
        <f t="shared" si="128"/>
        <v>3.0668368500784667E-3</v>
      </c>
      <c r="BK128" s="11">
        <f t="shared" si="129"/>
        <v>4.5753664168804702E-3</v>
      </c>
      <c r="BL128" s="11">
        <f t="shared" si="130"/>
        <v>6.7522426813920247E-3</v>
      </c>
      <c r="BM128" s="11">
        <f t="shared" si="131"/>
        <v>9.8746049993275551E-3</v>
      </c>
      <c r="BN128" s="11">
        <f t="shared" si="134"/>
        <v>1.4329152094750681E-2</v>
      </c>
      <c r="BO128" s="11">
        <f t="shared" si="135"/>
        <v>2.0653859341021066E-2</v>
      </c>
      <c r="BP128" s="11">
        <f t="shared" si="136"/>
        <v>2.9595092875573131E-2</v>
      </c>
      <c r="BQ128" s="11">
        <f t="shared" si="137"/>
        <v>4.2185651337563052E-2</v>
      </c>
    </row>
    <row r="129" spans="1:69" x14ac:dyDescent="0.25">
      <c r="A129" s="15" t="s">
        <v>85</v>
      </c>
      <c r="B129" s="14" t="s">
        <v>66</v>
      </c>
      <c r="C129" s="1" t="s">
        <v>10</v>
      </c>
      <c r="D129" s="1" t="s">
        <v>11</v>
      </c>
      <c r="E129" s="1" t="s">
        <v>12</v>
      </c>
      <c r="F129" s="1" t="s">
        <v>13</v>
      </c>
      <c r="G129" s="1" t="s">
        <v>14</v>
      </c>
      <c r="H129" s="1" t="s">
        <v>15</v>
      </c>
      <c r="I129" s="1" t="s">
        <v>16</v>
      </c>
      <c r="J129" s="1" t="s">
        <v>17</v>
      </c>
      <c r="K129" s="1" t="s">
        <v>18</v>
      </c>
      <c r="L129" s="1" t="s">
        <v>19</v>
      </c>
      <c r="M129" s="1"/>
      <c r="BC129" s="7">
        <f t="shared" si="163"/>
        <v>5700</v>
      </c>
      <c r="BD129" s="11">
        <f t="shared" si="122"/>
        <v>1.543564521832984E-4</v>
      </c>
      <c r="BE129" s="11">
        <f t="shared" si="123"/>
        <v>2.7846841868343967E-4</v>
      </c>
      <c r="BF129" s="11">
        <f t="shared" si="124"/>
        <v>4.7058181673352226E-4</v>
      </c>
      <c r="BG129" s="11">
        <f t="shared" si="125"/>
        <v>7.6278883726559814E-4</v>
      </c>
      <c r="BH129" s="11">
        <f t="shared" si="126"/>
        <v>1.2011017710567855E-3</v>
      </c>
      <c r="BI129" s="11">
        <f t="shared" si="127"/>
        <v>1.8511566108986924E-3</v>
      </c>
      <c r="BJ129" s="11">
        <f t="shared" si="128"/>
        <v>2.8061557178217962E-3</v>
      </c>
      <c r="BK129" s="11">
        <f t="shared" si="129"/>
        <v>4.1978986874878299E-3</v>
      </c>
      <c r="BL129" s="11">
        <f t="shared" si="130"/>
        <v>6.2120632668806602E-3</v>
      </c>
      <c r="BM129" s="11">
        <f t="shared" si="131"/>
        <v>9.1093231118796643E-3</v>
      </c>
      <c r="BN129" s="11">
        <f t="shared" si="134"/>
        <v>1.3254465687644372E-2</v>
      </c>
      <c r="BO129" s="11">
        <f t="shared" si="135"/>
        <v>1.9156454538797028E-2</v>
      </c>
      <c r="BP129" s="11">
        <f t="shared" si="136"/>
        <v>2.7523436374282995E-2</v>
      </c>
      <c r="BQ129" s="11">
        <f t="shared" si="137"/>
        <v>3.9338119872277519E-2</v>
      </c>
    </row>
    <row r="130" spans="1:69" x14ac:dyDescent="0.25">
      <c r="B130" t="s">
        <v>34</v>
      </c>
      <c r="C130" s="2">
        <f>+'Input R1'!E24</f>
        <v>0</v>
      </c>
      <c r="D130" s="2">
        <f>+'Input R1'!F24</f>
        <v>0</v>
      </c>
      <c r="E130" s="2">
        <f>+'Input R1'!G24</f>
        <v>0</v>
      </c>
      <c r="F130" s="2">
        <f>+'Input R1'!H24</f>
        <v>0</v>
      </c>
      <c r="G130" s="2">
        <f>+'Input R1'!I24</f>
        <v>0</v>
      </c>
      <c r="H130" s="2">
        <f>+'Input R1'!J24</f>
        <v>0</v>
      </c>
      <c r="I130" s="2">
        <f>+'Input R1'!K24</f>
        <v>0</v>
      </c>
      <c r="J130" s="2">
        <f>+'Input R1'!L24</f>
        <v>0</v>
      </c>
      <c r="K130" s="2">
        <f>+'Input R1'!M24</f>
        <v>0</v>
      </c>
      <c r="L130" s="2">
        <f>+'Input R1'!N24</f>
        <v>0</v>
      </c>
      <c r="BC130" s="7">
        <f t="shared" si="163"/>
        <v>5750</v>
      </c>
      <c r="BD130" s="11">
        <f t="shared" si="122"/>
        <v>1.3892080696496857E-4</v>
      </c>
      <c r="BE130" s="11">
        <f t="shared" si="123"/>
        <v>2.5131774786180431E-4</v>
      </c>
      <c r="BF130" s="11">
        <f t="shared" si="124"/>
        <v>4.2587654414383763E-4</v>
      </c>
      <c r="BG130" s="11">
        <f t="shared" si="125"/>
        <v>6.922308698185302E-4</v>
      </c>
      <c r="BH130" s="11">
        <f t="shared" si="126"/>
        <v>1.0930026116616745E-3</v>
      </c>
      <c r="BI130" s="11">
        <f t="shared" si="127"/>
        <v>1.6891804074450564E-3</v>
      </c>
      <c r="BJ130" s="11">
        <f t="shared" si="128"/>
        <v>2.5676324818069427E-3</v>
      </c>
      <c r="BK130" s="11">
        <f t="shared" si="129"/>
        <v>3.8515720457700823E-3</v>
      </c>
      <c r="BL130" s="11">
        <f t="shared" si="130"/>
        <v>5.7150982055302049E-3</v>
      </c>
      <c r="BM130" s="11">
        <f t="shared" si="131"/>
        <v>8.4033505707089857E-3</v>
      </c>
      <c r="BN130" s="11">
        <f t="shared" si="134"/>
        <v>1.2260380761071037E-2</v>
      </c>
      <c r="BO130" s="11">
        <f t="shared" si="135"/>
        <v>1.7767611584734232E-2</v>
      </c>
      <c r="BP130" s="11">
        <f t="shared" si="136"/>
        <v>2.559679582808317E-2</v>
      </c>
      <c r="BQ130" s="11">
        <f t="shared" si="137"/>
        <v>3.6682796780898759E-2</v>
      </c>
    </row>
    <row r="131" spans="1:69" x14ac:dyDescent="0.25">
      <c r="B131" t="s">
        <v>24</v>
      </c>
      <c r="C131" s="2">
        <f>+'Input R1'!E25</f>
        <v>0</v>
      </c>
      <c r="D131" s="2">
        <f>+'Input R1'!F25</f>
        <v>0</v>
      </c>
      <c r="E131" s="2">
        <f>+'Input R1'!G25</f>
        <v>0</v>
      </c>
      <c r="F131" s="2">
        <f>+'Input R1'!H25</f>
        <v>0</v>
      </c>
      <c r="G131" s="2">
        <f>+'Input R1'!I25</f>
        <v>0</v>
      </c>
      <c r="H131" s="2">
        <f>+'Input R1'!J25</f>
        <v>0</v>
      </c>
      <c r="I131" s="2">
        <f>+'Input R1'!K25</f>
        <v>0</v>
      </c>
      <c r="J131" s="2">
        <f>+'Input R1'!L25</f>
        <v>0</v>
      </c>
      <c r="K131" s="2">
        <f>+'Input R1'!M25</f>
        <v>0</v>
      </c>
      <c r="L131" s="2">
        <f>+'Input R1'!N25</f>
        <v>0</v>
      </c>
      <c r="BC131" s="7">
        <f t="shared" si="163"/>
        <v>5800</v>
      </c>
      <c r="BD131" s="11">
        <f t="shared" si="122"/>
        <v>1.2502872626847172E-4</v>
      </c>
      <c r="BE131" s="11">
        <f t="shared" si="123"/>
        <v>2.2681426744527839E-4</v>
      </c>
      <c r="BF131" s="11">
        <f t="shared" si="124"/>
        <v>3.8541827245017299E-4</v>
      </c>
      <c r="BG131" s="11">
        <f t="shared" si="125"/>
        <v>6.2819951436031602E-4</v>
      </c>
      <c r="BH131" s="11">
        <f t="shared" si="126"/>
        <v>9.946323766121235E-4</v>
      </c>
      <c r="BI131" s="11">
        <f t="shared" si="127"/>
        <v>1.5413771217936136E-3</v>
      </c>
      <c r="BJ131" s="11">
        <f t="shared" si="128"/>
        <v>2.3493837208533519E-3</v>
      </c>
      <c r="BK131" s="11">
        <f t="shared" si="129"/>
        <v>3.5338173519940492E-3</v>
      </c>
      <c r="BL131" s="11">
        <f t="shared" si="130"/>
        <v>5.2578903490877859E-3</v>
      </c>
      <c r="BM131" s="11">
        <f t="shared" si="131"/>
        <v>7.7520909014790352E-3</v>
      </c>
      <c r="BN131" s="11">
        <f t="shared" si="134"/>
        <v>1.1340852203990703E-2</v>
      </c>
      <c r="BO131" s="11">
        <f t="shared" si="135"/>
        <v>1.6479459744840989E-2</v>
      </c>
      <c r="BP131" s="11">
        <f t="shared" si="136"/>
        <v>2.3805020120117332E-2</v>
      </c>
      <c r="BQ131" s="11">
        <f t="shared" si="137"/>
        <v>3.420670799818807E-2</v>
      </c>
    </row>
    <row r="132" spans="1:69" x14ac:dyDescent="0.25">
      <c r="B132" t="s">
        <v>23</v>
      </c>
      <c r="C132" s="2">
        <f>+'Input R1'!E26</f>
        <v>0</v>
      </c>
      <c r="D132" s="2">
        <f>+'Input R1'!F26</f>
        <v>0</v>
      </c>
      <c r="E132" s="2">
        <f>+'Input R1'!G26</f>
        <v>0</v>
      </c>
      <c r="F132" s="2">
        <f>+'Input R1'!H26</f>
        <v>0</v>
      </c>
      <c r="G132" s="2">
        <f>+'Input R1'!I26</f>
        <v>0</v>
      </c>
      <c r="H132" s="2">
        <f>+'Input R1'!J26</f>
        <v>0</v>
      </c>
      <c r="I132" s="2">
        <f>+'Input R1'!K26</f>
        <v>0</v>
      </c>
      <c r="J132" s="2">
        <f>+'Input R1'!L26</f>
        <v>0</v>
      </c>
      <c r="K132" s="2">
        <f>+'Input R1'!M26</f>
        <v>0</v>
      </c>
      <c r="L132" s="2">
        <f>+'Input R1'!N26</f>
        <v>0</v>
      </c>
      <c r="M132" s="7"/>
      <c r="BC132" s="7">
        <f t="shared" si="163"/>
        <v>5850</v>
      </c>
      <c r="BD132" s="11">
        <f t="shared" si="122"/>
        <v>1.1252585364162455E-4</v>
      </c>
      <c r="BE132" s="11">
        <f t="shared" si="123"/>
        <v>2.0469987636936374E-4</v>
      </c>
      <c r="BF132" s="11">
        <f t="shared" si="124"/>
        <v>3.4880353656740651E-4</v>
      </c>
      <c r="BG132" s="11">
        <f t="shared" si="125"/>
        <v>5.7009105928198666E-4</v>
      </c>
      <c r="BH132" s="11">
        <f t="shared" si="126"/>
        <v>9.0511546271703218E-4</v>
      </c>
      <c r="BI132" s="11">
        <f t="shared" si="127"/>
        <v>1.4065066236366721E-3</v>
      </c>
      <c r="BJ132" s="11">
        <f t="shared" si="128"/>
        <v>2.1496861045808163E-3</v>
      </c>
      <c r="BK132" s="11">
        <f t="shared" si="129"/>
        <v>3.2422774204545388E-3</v>
      </c>
      <c r="BL132" s="11">
        <f t="shared" si="130"/>
        <v>4.8372591211607611E-3</v>
      </c>
      <c r="BM132" s="11">
        <f t="shared" si="131"/>
        <v>7.1513038566144065E-3</v>
      </c>
      <c r="BN132" s="11">
        <f t="shared" si="134"/>
        <v>1.0490288288691394E-2</v>
      </c>
      <c r="BO132" s="11">
        <f t="shared" si="135"/>
        <v>1.5284698913340009E-2</v>
      </c>
      <c r="BP132" s="11">
        <f t="shared" si="136"/>
        <v>2.2138668711709105E-2</v>
      </c>
      <c r="BQ132" s="11">
        <f t="shared" si="137"/>
        <v>3.1897755208310355E-2</v>
      </c>
    </row>
    <row r="133" spans="1:69" x14ac:dyDescent="0.25">
      <c r="B133" t="s">
        <v>46</v>
      </c>
      <c r="C133" s="2">
        <f>+'Input R1'!E27</f>
        <v>0</v>
      </c>
      <c r="D133" s="2">
        <f>+'Input R1'!F27</f>
        <v>0</v>
      </c>
      <c r="E133" s="2">
        <f>+'Input R1'!G27</f>
        <v>0</v>
      </c>
      <c r="F133" s="2">
        <f>+'Input R1'!H27</f>
        <v>0</v>
      </c>
      <c r="G133" s="2">
        <f>+'Input R1'!I27</f>
        <v>0</v>
      </c>
      <c r="H133" s="2">
        <f>+'Input R1'!J27</f>
        <v>0</v>
      </c>
      <c r="I133" s="2">
        <f>+'Input R1'!K27</f>
        <v>0</v>
      </c>
      <c r="J133" s="2">
        <f>+'Input R1'!L27</f>
        <v>0</v>
      </c>
      <c r="K133" s="2">
        <f>+'Input R1'!M27</f>
        <v>0</v>
      </c>
      <c r="L133" s="2">
        <f>+'Input R1'!N27</f>
        <v>0</v>
      </c>
      <c r="BC133" s="7">
        <f t="shared" si="163"/>
        <v>5900</v>
      </c>
      <c r="BD133" s="11">
        <f t="shared" ref="BD133:BM135" si="173">+BD132*BD$16</f>
        <v>1.012732682774621E-4</v>
      </c>
      <c r="BE133" s="11">
        <f t="shared" si="173"/>
        <v>1.8474163842335076E-4</v>
      </c>
      <c r="BF133" s="11">
        <f t="shared" si="173"/>
        <v>3.1566720059350285E-4</v>
      </c>
      <c r="BG133" s="11">
        <f t="shared" si="173"/>
        <v>5.1735763629840283E-4</v>
      </c>
      <c r="BH133" s="11">
        <f t="shared" si="173"/>
        <v>8.2365507107249908E-4</v>
      </c>
      <c r="BI133" s="11">
        <f t="shared" si="173"/>
        <v>1.2834372940684631E-3</v>
      </c>
      <c r="BJ133" s="11">
        <f t="shared" si="173"/>
        <v>1.9669627856914464E-3</v>
      </c>
      <c r="BK133" s="11">
        <f t="shared" si="173"/>
        <v>2.9747895332670384E-3</v>
      </c>
      <c r="BL133" s="11">
        <f t="shared" si="173"/>
        <v>4.4502783914678982E-3</v>
      </c>
      <c r="BM133" s="11">
        <f t="shared" si="173"/>
        <v>6.5970778077267863E-3</v>
      </c>
      <c r="BN133" s="11">
        <f t="shared" si="134"/>
        <v>9.7035166670395336E-3</v>
      </c>
      <c r="BO133" s="11">
        <f t="shared" si="135"/>
        <v>1.417655824212285E-2</v>
      </c>
      <c r="BP133" s="11">
        <f t="shared" si="136"/>
        <v>2.0588961901889455E-2</v>
      </c>
      <c r="BQ133" s="11">
        <f t="shared" si="137"/>
        <v>2.9744656731749385E-2</v>
      </c>
    </row>
    <row r="134" spans="1:69" x14ac:dyDescent="0.25">
      <c r="B134" t="s">
        <v>47</v>
      </c>
      <c r="C134" s="2">
        <f>+'Input R1'!E28</f>
        <v>0</v>
      </c>
      <c r="D134" s="2">
        <f>+'Input R1'!F28</f>
        <v>0</v>
      </c>
      <c r="E134" s="2">
        <f>+'Input R1'!G28</f>
        <v>0</v>
      </c>
      <c r="F134" s="2">
        <f>+'Input R1'!H28</f>
        <v>0</v>
      </c>
      <c r="G134" s="2">
        <f>+'Input R1'!I28</f>
        <v>0</v>
      </c>
      <c r="H134" s="2">
        <f>+'Input R1'!J28</f>
        <v>0</v>
      </c>
      <c r="I134" s="2">
        <f>+'Input R1'!K28</f>
        <v>0</v>
      </c>
      <c r="J134" s="2">
        <f>+'Input R1'!L28</f>
        <v>0</v>
      </c>
      <c r="K134" s="2">
        <f>+'Input R1'!M28</f>
        <v>0</v>
      </c>
      <c r="L134" s="2">
        <f>+'Input R1'!N28</f>
        <v>0</v>
      </c>
      <c r="BC134" s="7">
        <f t="shared" si="163"/>
        <v>5950</v>
      </c>
      <c r="BD134" s="11">
        <f t="shared" si="173"/>
        <v>9.1145941449715897E-5</v>
      </c>
      <c r="BE134" s="11">
        <f t="shared" si="173"/>
        <v>1.6672932867707406E-4</v>
      </c>
      <c r="BF134" s="11">
        <f t="shared" si="173"/>
        <v>2.8567881653712008E-4</v>
      </c>
      <c r="BG134" s="11">
        <f t="shared" si="173"/>
        <v>4.695020549408005E-4</v>
      </c>
      <c r="BH134" s="11">
        <f t="shared" si="173"/>
        <v>7.4952611467597405E-4</v>
      </c>
      <c r="BI134" s="11">
        <f t="shared" si="173"/>
        <v>1.1711365308374722E-3</v>
      </c>
      <c r="BJ134" s="11">
        <f t="shared" si="173"/>
        <v>1.7997709489076729E-3</v>
      </c>
      <c r="BK134" s="11">
        <f t="shared" si="173"/>
        <v>2.7293693967725065E-3</v>
      </c>
      <c r="BL134" s="11">
        <f t="shared" si="173"/>
        <v>4.0942561201504643E-3</v>
      </c>
      <c r="BM134" s="11">
        <f t="shared" si="173"/>
        <v>6.0858042776279573E-3</v>
      </c>
      <c r="BN134" s="11">
        <f t="shared" si="134"/>
        <v>8.9757529170115639E-3</v>
      </c>
      <c r="BO134" s="11">
        <f t="shared" si="135"/>
        <v>1.3148757769568935E-2</v>
      </c>
      <c r="BP134" s="11">
        <f t="shared" si="136"/>
        <v>1.914773456875718E-2</v>
      </c>
      <c r="BQ134" s="11">
        <f t="shared" si="137"/>
        <v>2.7736892402356283E-2</v>
      </c>
    </row>
    <row r="135" spans="1:69" x14ac:dyDescent="0.25">
      <c r="B135" t="s">
        <v>48</v>
      </c>
      <c r="C135" s="2">
        <f>+'Input R1'!E29</f>
        <v>0</v>
      </c>
      <c r="D135" s="2">
        <f>+'Input R1'!F29</f>
        <v>0</v>
      </c>
      <c r="E135" s="2">
        <f>+'Input R1'!G29</f>
        <v>0</v>
      </c>
      <c r="F135" s="2">
        <f>+'Input R1'!H29</f>
        <v>0</v>
      </c>
      <c r="G135" s="2">
        <f>+'Input R1'!I29</f>
        <v>0</v>
      </c>
      <c r="H135" s="2">
        <f>+'Input R1'!J29</f>
        <v>0</v>
      </c>
      <c r="I135" s="2">
        <f>+'Input R1'!K29</f>
        <v>0</v>
      </c>
      <c r="J135" s="2">
        <f>+'Input R1'!L29</f>
        <v>0</v>
      </c>
      <c r="K135" s="2">
        <f>+'Input R1'!M29</f>
        <v>0</v>
      </c>
      <c r="L135" s="2">
        <f>+'Input R1'!N29</f>
        <v>0</v>
      </c>
      <c r="BC135" s="7">
        <f t="shared" si="163"/>
        <v>6000</v>
      </c>
      <c r="BD135" s="11">
        <f t="shared" si="173"/>
        <v>8.2031347304744305E-5</v>
      </c>
      <c r="BE135" s="11">
        <f t="shared" si="173"/>
        <v>1.5047321913105933E-4</v>
      </c>
      <c r="BF135" s="11">
        <f t="shared" si="173"/>
        <v>2.5853932896609364E-4</v>
      </c>
      <c r="BG135" s="11">
        <f t="shared" si="173"/>
        <v>4.2607311485877642E-4</v>
      </c>
      <c r="BH135" s="11">
        <f t="shared" si="173"/>
        <v>6.8206876435513623E-4</v>
      </c>
      <c r="BI135" s="11">
        <f t="shared" si="173"/>
        <v>1.0686620843891931E-3</v>
      </c>
      <c r="BJ135" s="11">
        <f t="shared" si="173"/>
        <v>1.6467904182505201E-3</v>
      </c>
      <c r="BK135" s="11">
        <f t="shared" si="173"/>
        <v>2.5041964215387737E-3</v>
      </c>
      <c r="BL135" s="11">
        <f t="shared" si="173"/>
        <v>3.7667156305384256E-3</v>
      </c>
      <c r="BM135" s="11">
        <f t="shared" si="173"/>
        <v>5.6141544461117878E-3</v>
      </c>
      <c r="BN135" s="11">
        <f t="shared" si="134"/>
        <v>8.3025714482356915E-3</v>
      </c>
      <c r="BO135" s="11">
        <f t="shared" si="135"/>
        <v>1.219547283127518E-2</v>
      </c>
      <c r="BP135" s="11">
        <f t="shared" si="136"/>
        <v>1.7807393148944164E-2</v>
      </c>
      <c r="BQ135" s="11">
        <f t="shared" si="137"/>
        <v>2.5864652165197215E-2</v>
      </c>
    </row>
    <row r="136" spans="1:69" x14ac:dyDescent="0.25">
      <c r="B136" t="s">
        <v>49</v>
      </c>
      <c r="C136" s="2">
        <f>+'Input R1'!E30</f>
        <v>0</v>
      </c>
      <c r="D136" s="2">
        <f>+'Input R1'!F30</f>
        <v>0</v>
      </c>
      <c r="E136" s="2">
        <f>+'Input R1'!G30</f>
        <v>0</v>
      </c>
      <c r="F136" s="2">
        <f>+'Input R1'!H30</f>
        <v>0</v>
      </c>
      <c r="G136" s="2">
        <f>+'Input R1'!I30</f>
        <v>0</v>
      </c>
      <c r="H136" s="2">
        <f>+'Input R1'!J30</f>
        <v>0</v>
      </c>
      <c r="I136" s="2">
        <f>+'Input R1'!K30</f>
        <v>0</v>
      </c>
      <c r="J136" s="2">
        <f>+'Input R1'!L30</f>
        <v>0</v>
      </c>
      <c r="K136" s="2">
        <f>+'Input R1'!M30</f>
        <v>0</v>
      </c>
      <c r="L136" s="2">
        <f>+'Input R1'!N30</f>
        <v>0</v>
      </c>
    </row>
    <row r="137" spans="1:69" x14ac:dyDescent="0.25">
      <c r="B137" t="s">
        <v>51</v>
      </c>
      <c r="C137" s="2">
        <f>+'Input R1'!E32</f>
        <v>0</v>
      </c>
      <c r="D137" s="2">
        <f>+'Input R1'!F32</f>
        <v>0</v>
      </c>
      <c r="E137" s="2">
        <f>+'Input R1'!G32</f>
        <v>0</v>
      </c>
      <c r="F137" s="2">
        <f>+'Input R1'!H32</f>
        <v>0</v>
      </c>
      <c r="G137" s="2">
        <f>+'Input R1'!I32</f>
        <v>0</v>
      </c>
      <c r="H137" s="2">
        <f>+'Input R1'!J32</f>
        <v>0</v>
      </c>
      <c r="I137" s="2">
        <f>+'Input R1'!K32</f>
        <v>0</v>
      </c>
      <c r="J137" s="2">
        <f>+'Input R1'!L32</f>
        <v>0</v>
      </c>
      <c r="K137" s="2">
        <f>+'Input R1'!M32</f>
        <v>0</v>
      </c>
      <c r="L137" s="2">
        <f>+'Input R1'!N32</f>
        <v>0</v>
      </c>
      <c r="M137" s="5"/>
    </row>
    <row r="138" spans="1:69" x14ac:dyDescent="0.25">
      <c r="B138" t="s">
        <v>31</v>
      </c>
      <c r="C138" s="2">
        <f>+'Input R1'!E33</f>
        <v>0</v>
      </c>
      <c r="D138" s="2">
        <f>+'Input R1'!F33</f>
        <v>0</v>
      </c>
      <c r="E138" s="2">
        <f>+'Input R1'!G33</f>
        <v>0</v>
      </c>
      <c r="F138" s="2">
        <f>+'Input R1'!H33</f>
        <v>0</v>
      </c>
      <c r="G138" s="2">
        <f>+'Input R1'!I33</f>
        <v>0</v>
      </c>
      <c r="H138" s="2">
        <f>+'Input R1'!J33</f>
        <v>0</v>
      </c>
      <c r="I138" s="2">
        <f>+'Input R1'!K33</f>
        <v>0</v>
      </c>
      <c r="J138" s="2">
        <f>+'Input R1'!L33</f>
        <v>0</v>
      </c>
      <c r="K138" s="2">
        <f>+'Input R1'!M33</f>
        <v>0</v>
      </c>
      <c r="L138" s="2">
        <f>+'Input R1'!N33</f>
        <v>0</v>
      </c>
      <c r="M138" s="7"/>
    </row>
    <row r="140" spans="1:69" x14ac:dyDescent="0.25">
      <c r="B140" s="12" t="s">
        <v>62</v>
      </c>
      <c r="C140" s="7">
        <f>+C130^2*20</f>
        <v>0</v>
      </c>
      <c r="D140" s="7">
        <f t="shared" ref="D140:L140" si="174">+D130^2*20</f>
        <v>0</v>
      </c>
      <c r="E140" s="7">
        <f t="shared" si="174"/>
        <v>0</v>
      </c>
      <c r="F140" s="7">
        <f t="shared" si="174"/>
        <v>0</v>
      </c>
      <c r="G140" s="7">
        <f t="shared" si="174"/>
        <v>0</v>
      </c>
      <c r="H140" s="7">
        <f t="shared" si="174"/>
        <v>0</v>
      </c>
      <c r="I140" s="7">
        <f t="shared" si="174"/>
        <v>0</v>
      </c>
      <c r="J140" s="7">
        <f t="shared" si="174"/>
        <v>0</v>
      </c>
      <c r="K140" s="7">
        <f t="shared" si="174"/>
        <v>0</v>
      </c>
      <c r="L140" s="7">
        <f t="shared" si="174"/>
        <v>0</v>
      </c>
      <c r="M140" s="7"/>
    </row>
    <row r="141" spans="1:69" x14ac:dyDescent="0.25">
      <c r="B141" s="12" t="s">
        <v>21</v>
      </c>
      <c r="C141" s="7">
        <f>+C131^2*20</f>
        <v>0</v>
      </c>
      <c r="D141" s="7">
        <f t="shared" ref="D141:L141" si="175">+D131^2*20</f>
        <v>0</v>
      </c>
      <c r="E141" s="7">
        <f t="shared" si="175"/>
        <v>0</v>
      </c>
      <c r="F141" s="7">
        <f t="shared" si="175"/>
        <v>0</v>
      </c>
      <c r="G141" s="7">
        <f t="shared" si="175"/>
        <v>0</v>
      </c>
      <c r="H141" s="7">
        <f t="shared" si="175"/>
        <v>0</v>
      </c>
      <c r="I141" s="7">
        <f t="shared" si="175"/>
        <v>0</v>
      </c>
      <c r="J141" s="7">
        <f t="shared" si="175"/>
        <v>0</v>
      </c>
      <c r="K141" s="7">
        <f t="shared" si="175"/>
        <v>0</v>
      </c>
      <c r="L141" s="7">
        <f t="shared" si="175"/>
        <v>0</v>
      </c>
      <c r="M141" s="7"/>
    </row>
    <row r="142" spans="1:69" x14ac:dyDescent="0.25">
      <c r="B142" s="12" t="s">
        <v>22</v>
      </c>
      <c r="C142" s="2">
        <f>+C132/10</f>
        <v>0</v>
      </c>
      <c r="D142" s="2">
        <f t="shared" ref="D142:L142" si="176">+D132/10</f>
        <v>0</v>
      </c>
      <c r="E142" s="2">
        <f t="shared" si="176"/>
        <v>0</v>
      </c>
      <c r="F142" s="2">
        <f t="shared" si="176"/>
        <v>0</v>
      </c>
      <c r="G142" s="2">
        <f t="shared" si="176"/>
        <v>0</v>
      </c>
      <c r="H142" s="2">
        <f t="shared" si="176"/>
        <v>0</v>
      </c>
      <c r="I142" s="2">
        <f t="shared" si="176"/>
        <v>0</v>
      </c>
      <c r="J142" s="2">
        <f t="shared" si="176"/>
        <v>0</v>
      </c>
      <c r="K142" s="2">
        <f t="shared" si="176"/>
        <v>0</v>
      </c>
      <c r="L142" s="2">
        <f t="shared" si="176"/>
        <v>0</v>
      </c>
    </row>
    <row r="143" spans="1:69" x14ac:dyDescent="0.25">
      <c r="B143" s="12" t="s">
        <v>55</v>
      </c>
      <c r="C143" s="2">
        <f>+IF(C133="Y",25,0)</f>
        <v>0</v>
      </c>
      <c r="D143" s="2">
        <f t="shared" ref="D143:L143" si="177">+IF(D133="Y",25,0)</f>
        <v>0</v>
      </c>
      <c r="E143" s="2">
        <f t="shared" si="177"/>
        <v>0</v>
      </c>
      <c r="F143" s="2">
        <f t="shared" si="177"/>
        <v>0</v>
      </c>
      <c r="G143" s="2">
        <f t="shared" si="177"/>
        <v>0</v>
      </c>
      <c r="H143" s="2">
        <f t="shared" si="177"/>
        <v>0</v>
      </c>
      <c r="I143" s="2">
        <f t="shared" si="177"/>
        <v>0</v>
      </c>
      <c r="J143" s="2">
        <f t="shared" si="177"/>
        <v>0</v>
      </c>
      <c r="K143" s="2">
        <f t="shared" si="177"/>
        <v>0</v>
      </c>
      <c r="L143" s="2">
        <f t="shared" si="177"/>
        <v>0</v>
      </c>
    </row>
    <row r="144" spans="1:69" x14ac:dyDescent="0.25">
      <c r="B144" t="s">
        <v>56</v>
      </c>
      <c r="C144" s="2">
        <f>+IF(C134="Y",50,0)</f>
        <v>0</v>
      </c>
      <c r="D144" s="2">
        <f t="shared" ref="D144:L144" si="178">+IF(D134="Y",50,0)</f>
        <v>0</v>
      </c>
      <c r="E144" s="2">
        <f t="shared" si="178"/>
        <v>0</v>
      </c>
      <c r="F144" s="2">
        <f t="shared" si="178"/>
        <v>0</v>
      </c>
      <c r="G144" s="2">
        <f t="shared" si="178"/>
        <v>0</v>
      </c>
      <c r="H144" s="2">
        <f t="shared" si="178"/>
        <v>0</v>
      </c>
      <c r="I144" s="2">
        <f t="shared" si="178"/>
        <v>0</v>
      </c>
      <c r="J144" s="2">
        <f t="shared" si="178"/>
        <v>0</v>
      </c>
      <c r="K144" s="2">
        <f t="shared" si="178"/>
        <v>0</v>
      </c>
      <c r="L144" s="2">
        <f t="shared" si="178"/>
        <v>0</v>
      </c>
    </row>
    <row r="145" spans="2:14" x14ac:dyDescent="0.25">
      <c r="B145" t="s">
        <v>57</v>
      </c>
      <c r="C145" s="2">
        <f>+IF(C135="Y",150,0)</f>
        <v>0</v>
      </c>
      <c r="D145" s="2">
        <f t="shared" ref="D145:L145" si="179">+IF(D135="Y",150,0)</f>
        <v>0</v>
      </c>
      <c r="E145" s="2">
        <f t="shared" si="179"/>
        <v>0</v>
      </c>
      <c r="F145" s="2">
        <f t="shared" si="179"/>
        <v>0</v>
      </c>
      <c r="G145" s="2">
        <f t="shared" si="179"/>
        <v>0</v>
      </c>
      <c r="H145" s="2">
        <f t="shared" si="179"/>
        <v>0</v>
      </c>
      <c r="I145" s="2">
        <f t="shared" si="179"/>
        <v>0</v>
      </c>
      <c r="J145" s="2">
        <f t="shared" si="179"/>
        <v>0</v>
      </c>
      <c r="K145" s="2">
        <f t="shared" si="179"/>
        <v>0</v>
      </c>
      <c r="L145" s="2">
        <f t="shared" si="179"/>
        <v>0</v>
      </c>
    </row>
    <row r="146" spans="2:14" x14ac:dyDescent="0.25">
      <c r="B146" t="s">
        <v>58</v>
      </c>
      <c r="C146" s="2">
        <f t="shared" ref="C146:L146" si="180">+IF(C136="Y",50,0)</f>
        <v>0</v>
      </c>
      <c r="D146" s="2">
        <f t="shared" si="180"/>
        <v>0</v>
      </c>
      <c r="E146" s="2">
        <f t="shared" si="180"/>
        <v>0</v>
      </c>
      <c r="F146" s="2">
        <f t="shared" si="180"/>
        <v>0</v>
      </c>
      <c r="G146" s="2">
        <f t="shared" si="180"/>
        <v>0</v>
      </c>
      <c r="H146" s="2">
        <f t="shared" si="180"/>
        <v>0</v>
      </c>
      <c r="I146" s="2">
        <f t="shared" si="180"/>
        <v>0</v>
      </c>
      <c r="J146" s="2">
        <f t="shared" si="180"/>
        <v>0</v>
      </c>
      <c r="K146" s="2">
        <f t="shared" si="180"/>
        <v>0</v>
      </c>
      <c r="L146" s="2">
        <f t="shared" si="180"/>
        <v>0</v>
      </c>
    </row>
    <row r="147" spans="2:14" x14ac:dyDescent="0.25">
      <c r="B147" s="3" t="s">
        <v>55</v>
      </c>
      <c r="C147" s="2">
        <f>+C137*1000</f>
        <v>0</v>
      </c>
      <c r="D147" s="2">
        <f t="shared" ref="D147:L147" si="181">+D137*1000</f>
        <v>0</v>
      </c>
      <c r="E147" s="2">
        <f t="shared" si="181"/>
        <v>0</v>
      </c>
      <c r="F147" s="2">
        <f t="shared" si="181"/>
        <v>0</v>
      </c>
      <c r="G147" s="2">
        <f t="shared" si="181"/>
        <v>0</v>
      </c>
      <c r="H147" s="2">
        <f t="shared" si="181"/>
        <v>0</v>
      </c>
      <c r="I147" s="2">
        <f t="shared" si="181"/>
        <v>0</v>
      </c>
      <c r="J147" s="2">
        <f t="shared" si="181"/>
        <v>0</v>
      </c>
      <c r="K147" s="2">
        <f t="shared" si="181"/>
        <v>0</v>
      </c>
      <c r="L147" s="2">
        <f t="shared" si="181"/>
        <v>0</v>
      </c>
    </row>
    <row r="148" spans="2:14" x14ac:dyDescent="0.25">
      <c r="B148" s="3" t="s">
        <v>63</v>
      </c>
      <c r="C148" s="7">
        <f>+C138/10000</f>
        <v>0</v>
      </c>
      <c r="D148" s="7">
        <f t="shared" ref="D148:L148" si="182">+D138/10000</f>
        <v>0</v>
      </c>
      <c r="E148" s="7">
        <f t="shared" si="182"/>
        <v>0</v>
      </c>
      <c r="F148" s="7">
        <f t="shared" si="182"/>
        <v>0</v>
      </c>
      <c r="G148" s="7">
        <f t="shared" si="182"/>
        <v>0</v>
      </c>
      <c r="H148" s="7">
        <f t="shared" si="182"/>
        <v>0</v>
      </c>
      <c r="I148" s="7">
        <f t="shared" si="182"/>
        <v>0</v>
      </c>
      <c r="J148" s="7">
        <f t="shared" si="182"/>
        <v>0</v>
      </c>
      <c r="K148" s="7">
        <f t="shared" si="182"/>
        <v>0</v>
      </c>
      <c r="L148" s="7">
        <f t="shared" si="182"/>
        <v>0</v>
      </c>
      <c r="M148" s="7"/>
    </row>
    <row r="149" spans="2:14" x14ac:dyDescent="0.25">
      <c r="B149" s="3" t="s">
        <v>64</v>
      </c>
      <c r="C149" s="7" t="str">
        <f>IF(C130&gt;0,SUM(C140:C148)-275+H60,"")</f>
        <v/>
      </c>
      <c r="D149" s="7" t="str">
        <f>IF(D130&gt;0,SUM(D140:D148)-275+I60,"")</f>
        <v/>
      </c>
      <c r="E149" s="7" t="str">
        <f t="shared" ref="D149:L149" si="183">IF(E130&gt;0,SUM(E140:E148)-275+J60,"")</f>
        <v/>
      </c>
      <c r="F149" s="7" t="str">
        <f t="shared" si="183"/>
        <v/>
      </c>
      <c r="G149" s="7" t="str">
        <f t="shared" si="183"/>
        <v/>
      </c>
      <c r="H149" s="7" t="str">
        <f t="shared" si="183"/>
        <v/>
      </c>
      <c r="I149" s="7" t="str">
        <f t="shared" si="183"/>
        <v/>
      </c>
      <c r="J149" s="7" t="str">
        <f t="shared" si="183"/>
        <v/>
      </c>
      <c r="K149" s="7" t="str">
        <f t="shared" si="183"/>
        <v/>
      </c>
      <c r="L149" s="7" t="str">
        <f t="shared" si="183"/>
        <v/>
      </c>
      <c r="M149" s="7" t="e">
        <f>AVERAGEIF(C149:L149,"&gt;0")</f>
        <v>#DIV/0!</v>
      </c>
    </row>
    <row r="150" spans="2:14" x14ac:dyDescent="0.25">
      <c r="B150" s="15" t="s">
        <v>65</v>
      </c>
      <c r="C150" s="7" t="str">
        <f>IF(C140&gt;0,C149/$M153*1500,"")</f>
        <v/>
      </c>
      <c r="D150" s="7" t="str">
        <f t="shared" ref="D150:L150" si="184">IF(D140&gt;0,D149/$M153*1500,"")</f>
        <v/>
      </c>
      <c r="E150" s="7" t="str">
        <f t="shared" si="184"/>
        <v/>
      </c>
      <c r="F150" s="7" t="str">
        <f t="shared" si="184"/>
        <v/>
      </c>
      <c r="G150" s="7" t="str">
        <f t="shared" si="184"/>
        <v/>
      </c>
      <c r="H150" s="7" t="str">
        <f t="shared" si="184"/>
        <v/>
      </c>
      <c r="I150" s="7" t="str">
        <f t="shared" si="184"/>
        <v/>
      </c>
      <c r="J150" s="7" t="str">
        <f t="shared" si="184"/>
        <v/>
      </c>
      <c r="K150" s="7" t="str">
        <f t="shared" si="184"/>
        <v/>
      </c>
      <c r="L150" s="7" t="str">
        <f t="shared" si="184"/>
        <v/>
      </c>
      <c r="M150" s="7">
        <f>SUM(C150:L150)</f>
        <v>0</v>
      </c>
      <c r="N150" s="7">
        <f>+N103</f>
        <v>0</v>
      </c>
    </row>
    <row r="151" spans="2:14" x14ac:dyDescent="0.25">
      <c r="B151" s="15"/>
      <c r="C151" s="5" t="str">
        <f>IFERROR(C150/$N150,"")</f>
        <v/>
      </c>
      <c r="D151" s="5" t="str">
        <f t="shared" ref="D151:L151" si="185">IFERROR(D150/$N150,"")</f>
        <v/>
      </c>
      <c r="E151" s="5" t="str">
        <f t="shared" si="185"/>
        <v/>
      </c>
      <c r="F151" s="5" t="str">
        <f t="shared" si="185"/>
        <v/>
      </c>
      <c r="G151" s="5" t="str">
        <f t="shared" si="185"/>
        <v/>
      </c>
      <c r="H151" s="5" t="str">
        <f t="shared" si="185"/>
        <v/>
      </c>
      <c r="I151" s="5" t="str">
        <f t="shared" si="185"/>
        <v/>
      </c>
      <c r="J151" s="5" t="str">
        <f t="shared" si="185"/>
        <v/>
      </c>
      <c r="K151" s="5" t="str">
        <f t="shared" si="185"/>
        <v/>
      </c>
      <c r="L151" s="5" t="str">
        <f t="shared" si="185"/>
        <v/>
      </c>
      <c r="M151" s="4" t="e">
        <f>+M225</f>
        <v>#DIV/0!</v>
      </c>
    </row>
    <row r="152" spans="2:14" x14ac:dyDescent="0.25">
      <c r="B152" s="15"/>
      <c r="C152" s="4" t="str">
        <f>IFERROR(C151/$M151,"")</f>
        <v/>
      </c>
      <c r="D152" s="4" t="str">
        <f t="shared" ref="D152" si="186">IFERROR(D151/$M151,"")</f>
        <v/>
      </c>
      <c r="E152" s="4" t="str">
        <f t="shared" ref="E152" si="187">IFERROR(E151/$M151,"")</f>
        <v/>
      </c>
      <c r="F152" s="4" t="str">
        <f t="shared" ref="F152" si="188">IFERROR(F151/$M151,"")</f>
        <v/>
      </c>
      <c r="G152" s="4" t="str">
        <f t="shared" ref="G152" si="189">IFERROR(G151/$M151,"")</f>
        <v/>
      </c>
      <c r="H152" s="4" t="str">
        <f t="shared" ref="H152" si="190">IFERROR(H151/$M151,"")</f>
        <v/>
      </c>
      <c r="I152" s="4" t="str">
        <f t="shared" ref="I152" si="191">IFERROR(I151/$M151,"")</f>
        <v/>
      </c>
      <c r="J152" s="4" t="str">
        <f t="shared" ref="J152" si="192">IFERROR(J151/$M151,"")</f>
        <v/>
      </c>
      <c r="K152" s="4" t="str">
        <f t="shared" ref="K152" si="193">IFERROR(K151/$M151,"")</f>
        <v/>
      </c>
      <c r="L152" s="4" t="str">
        <f t="shared" ref="L152" si="194">IFERROR(L151/$M151,"")</f>
        <v/>
      </c>
      <c r="M152" s="143">
        <f>AVERAGE(C149:L149,C196:L196)</f>
        <v>0</v>
      </c>
    </row>
    <row r="153" spans="2:14" x14ac:dyDescent="0.25">
      <c r="M153" s="7" t="e">
        <f>+M105</f>
        <v>#DIV/0!</v>
      </c>
    </row>
    <row r="154" spans="2:14" x14ac:dyDescent="0.25">
      <c r="B154" s="14" t="s">
        <v>67</v>
      </c>
    </row>
    <row r="155" spans="2:14" x14ac:dyDescent="0.25">
      <c r="B155" s="12" t="s">
        <v>62</v>
      </c>
      <c r="C155" s="7">
        <f>+C130*500</f>
        <v>0</v>
      </c>
      <c r="D155" s="7">
        <f t="shared" ref="D155:L155" si="195">+D130*500</f>
        <v>0</v>
      </c>
      <c r="E155" s="7">
        <f t="shared" si="195"/>
        <v>0</v>
      </c>
      <c r="F155" s="7">
        <f t="shared" si="195"/>
        <v>0</v>
      </c>
      <c r="G155" s="7">
        <f t="shared" si="195"/>
        <v>0</v>
      </c>
      <c r="H155" s="7">
        <f t="shared" si="195"/>
        <v>0</v>
      </c>
      <c r="I155" s="7">
        <f t="shared" si="195"/>
        <v>0</v>
      </c>
      <c r="J155" s="7">
        <f t="shared" si="195"/>
        <v>0</v>
      </c>
      <c r="K155" s="7">
        <f t="shared" si="195"/>
        <v>0</v>
      </c>
      <c r="L155" s="7">
        <f t="shared" si="195"/>
        <v>0</v>
      </c>
    </row>
    <row r="156" spans="2:14" x14ac:dyDescent="0.25">
      <c r="B156" s="12" t="s">
        <v>21</v>
      </c>
      <c r="C156" s="7">
        <f>+C131*200</f>
        <v>0</v>
      </c>
      <c r="D156" s="7">
        <f t="shared" ref="D156:L156" si="196">+D131*200</f>
        <v>0</v>
      </c>
      <c r="E156" s="7">
        <f t="shared" si="196"/>
        <v>0</v>
      </c>
      <c r="F156" s="7">
        <f t="shared" si="196"/>
        <v>0</v>
      </c>
      <c r="G156" s="7">
        <f t="shared" si="196"/>
        <v>0</v>
      </c>
      <c r="H156" s="7">
        <f t="shared" si="196"/>
        <v>0</v>
      </c>
      <c r="I156" s="7">
        <f t="shared" si="196"/>
        <v>0</v>
      </c>
      <c r="J156" s="7">
        <f t="shared" si="196"/>
        <v>0</v>
      </c>
      <c r="K156" s="7">
        <f t="shared" si="196"/>
        <v>0</v>
      </c>
      <c r="L156" s="7">
        <f t="shared" si="196"/>
        <v>0</v>
      </c>
    </row>
    <row r="157" spans="2:14" x14ac:dyDescent="0.25">
      <c r="B157" s="12" t="s">
        <v>64</v>
      </c>
      <c r="C157" s="7">
        <f>SUM(C155:C156)</f>
        <v>0</v>
      </c>
      <c r="D157" s="7">
        <f t="shared" ref="D157" si="197">SUM(D155:D156)</f>
        <v>0</v>
      </c>
      <c r="E157" s="7">
        <f t="shared" ref="E157" si="198">SUM(E155:E156)</f>
        <v>0</v>
      </c>
      <c r="F157" s="7">
        <f t="shared" ref="F157" si="199">SUM(F155:F156)</f>
        <v>0</v>
      </c>
      <c r="G157" s="7">
        <f t="shared" ref="G157" si="200">SUM(G155:G156)</f>
        <v>0</v>
      </c>
      <c r="H157" s="7">
        <f t="shared" ref="H157" si="201">SUM(H155:H156)</f>
        <v>0</v>
      </c>
      <c r="I157" s="7">
        <f t="shared" ref="I157" si="202">SUM(I155:I156)</f>
        <v>0</v>
      </c>
      <c r="J157" s="7">
        <f t="shared" ref="J157" si="203">SUM(J155:J156)</f>
        <v>0</v>
      </c>
      <c r="K157" s="7">
        <f t="shared" ref="K157" si="204">SUM(K155:K156)</f>
        <v>0</v>
      </c>
      <c r="L157" s="7">
        <f t="shared" ref="L157" si="205">SUM(L155:L156)</f>
        <v>0</v>
      </c>
    </row>
    <row r="159" spans="2:14" x14ac:dyDescent="0.25">
      <c r="C159" s="2">
        <f>MIN(ROUND(C130*1.5+C131*0.5,0),15)</f>
        <v>0</v>
      </c>
      <c r="D159" s="2">
        <f t="shared" ref="D159:L159" si="206">MIN(ROUND(D130*1.5+D131*0.5,0),15)</f>
        <v>0</v>
      </c>
      <c r="E159" s="2">
        <f t="shared" si="206"/>
        <v>0</v>
      </c>
      <c r="F159" s="2">
        <f t="shared" si="206"/>
        <v>0</v>
      </c>
      <c r="G159" s="2">
        <f t="shared" si="206"/>
        <v>0</v>
      </c>
      <c r="H159" s="2">
        <f t="shared" si="206"/>
        <v>0</v>
      </c>
      <c r="I159" s="2">
        <f t="shared" si="206"/>
        <v>0</v>
      </c>
      <c r="J159" s="2">
        <f t="shared" si="206"/>
        <v>0</v>
      </c>
      <c r="K159" s="2">
        <f t="shared" si="206"/>
        <v>0</v>
      </c>
      <c r="L159" s="2">
        <f t="shared" si="206"/>
        <v>0</v>
      </c>
    </row>
    <row r="160" spans="2:14" x14ac:dyDescent="0.25">
      <c r="B160" s="14" t="s">
        <v>68</v>
      </c>
    </row>
    <row r="161" spans="2:17" x14ac:dyDescent="0.25">
      <c r="B161" s="12" t="s">
        <v>22</v>
      </c>
      <c r="C161" s="7">
        <f>+C132</f>
        <v>0</v>
      </c>
      <c r="D161" s="7">
        <f t="shared" ref="D161:L161" si="207">+D132</f>
        <v>0</v>
      </c>
      <c r="E161" s="7">
        <f t="shared" si="207"/>
        <v>0</v>
      </c>
      <c r="F161" s="7">
        <f t="shared" si="207"/>
        <v>0</v>
      </c>
      <c r="G161" s="7">
        <f t="shared" si="207"/>
        <v>0</v>
      </c>
      <c r="H161" s="7">
        <f t="shared" si="207"/>
        <v>0</v>
      </c>
      <c r="I161" s="7">
        <f t="shared" si="207"/>
        <v>0</v>
      </c>
      <c r="J161" s="7">
        <f t="shared" si="207"/>
        <v>0</v>
      </c>
      <c r="K161" s="7">
        <f t="shared" si="207"/>
        <v>0</v>
      </c>
      <c r="L161" s="7">
        <f t="shared" si="207"/>
        <v>0</v>
      </c>
      <c r="M161" s="7"/>
    </row>
    <row r="162" spans="2:17" x14ac:dyDescent="0.25">
      <c r="B162" s="12" t="s">
        <v>55</v>
      </c>
      <c r="C162" s="8">
        <f>+C137</f>
        <v>0</v>
      </c>
      <c r="D162" s="8">
        <f t="shared" ref="D162:L162" si="208">+D137</f>
        <v>0</v>
      </c>
      <c r="E162" s="8">
        <f t="shared" si="208"/>
        <v>0</v>
      </c>
      <c r="F162" s="8">
        <f t="shared" si="208"/>
        <v>0</v>
      </c>
      <c r="G162" s="8">
        <f t="shared" si="208"/>
        <v>0</v>
      </c>
      <c r="H162" s="8">
        <f t="shared" si="208"/>
        <v>0</v>
      </c>
      <c r="I162" s="8">
        <f t="shared" si="208"/>
        <v>0</v>
      </c>
      <c r="J162" s="8">
        <f t="shared" si="208"/>
        <v>0</v>
      </c>
      <c r="K162" s="8">
        <f t="shared" si="208"/>
        <v>0</v>
      </c>
      <c r="L162" s="8">
        <f t="shared" si="208"/>
        <v>0</v>
      </c>
      <c r="M162" s="8"/>
    </row>
    <row r="163" spans="2:17" x14ac:dyDescent="0.25">
      <c r="B163" s="3" t="s">
        <v>23</v>
      </c>
      <c r="C163" s="2">
        <f>+C161-(C161*C162)</f>
        <v>0</v>
      </c>
      <c r="D163" s="2">
        <f t="shared" ref="D163" si="209">+D161-(D161*D162)</f>
        <v>0</v>
      </c>
      <c r="E163" s="2">
        <f t="shared" ref="E163" si="210">+E161-(E161*E162)</f>
        <v>0</v>
      </c>
      <c r="F163" s="2">
        <f t="shared" ref="F163" si="211">+F161-(F161*F162)</f>
        <v>0</v>
      </c>
      <c r="G163" s="2">
        <f t="shared" ref="G163" si="212">+G161-(G161*G162)</f>
        <v>0</v>
      </c>
      <c r="H163" s="2">
        <f t="shared" ref="H163" si="213">+H161-(H161*H162)</f>
        <v>0</v>
      </c>
      <c r="I163" s="2">
        <f t="shared" ref="I163" si="214">+I161-(I161*I162)</f>
        <v>0</v>
      </c>
      <c r="J163" s="2">
        <f t="shared" ref="J163" si="215">+J161-(J161*J162)</f>
        <v>0</v>
      </c>
      <c r="K163" s="2">
        <f t="shared" ref="K163" si="216">+K161-(K161*K162)</f>
        <v>0</v>
      </c>
      <c r="L163" s="2">
        <f t="shared" ref="L163" si="217">+L161-(L161*L162)</f>
        <v>0</v>
      </c>
    </row>
    <row r="164" spans="2:17" x14ac:dyDescent="0.25">
      <c r="B164" s="3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2:17" x14ac:dyDescent="0.25">
      <c r="B165" s="3" t="s">
        <v>72</v>
      </c>
      <c r="C165" s="13" t="str">
        <f>IF(C130&gt;0,VLOOKUP(C163,$BC$18:$BQ$135,C159,TRUE)*10,"")</f>
        <v/>
      </c>
      <c r="D165" s="13" t="str">
        <f t="shared" ref="D165:L165" si="218">IF(D130&gt;0,VLOOKUP(D163,$BC$18:$BQ$135,D159,TRUE)*10,"")</f>
        <v/>
      </c>
      <c r="E165" s="13" t="str">
        <f t="shared" si="218"/>
        <v/>
      </c>
      <c r="F165" s="13" t="str">
        <f t="shared" si="218"/>
        <v/>
      </c>
      <c r="G165" s="13" t="str">
        <f t="shared" si="218"/>
        <v/>
      </c>
      <c r="H165" s="13" t="str">
        <f>IF(H130&gt;0,VLOOKUP(H163,$BC$18:$BQ$135,H159,TRUE)*10,"")</f>
        <v/>
      </c>
      <c r="I165" s="13" t="str">
        <f t="shared" si="218"/>
        <v/>
      </c>
      <c r="J165" s="13" t="str">
        <f t="shared" si="218"/>
        <v/>
      </c>
      <c r="K165" s="13" t="str">
        <f t="shared" si="218"/>
        <v/>
      </c>
      <c r="L165" s="13" t="str">
        <f t="shared" si="218"/>
        <v/>
      </c>
      <c r="M165" s="13"/>
      <c r="N165" s="13">
        <f>SUM(C165:L165)</f>
        <v>0</v>
      </c>
    </row>
    <row r="166" spans="2:17" x14ac:dyDescent="0.25">
      <c r="C166" s="6" t="str">
        <f>IFERROR(C165/$N117,"")</f>
        <v/>
      </c>
      <c r="D166" s="6" t="str">
        <f t="shared" ref="D166:L166" si="219">IFERROR(D165/$N117,"")</f>
        <v/>
      </c>
      <c r="E166" s="6" t="str">
        <f t="shared" si="219"/>
        <v/>
      </c>
      <c r="F166" s="6" t="str">
        <f t="shared" si="219"/>
        <v/>
      </c>
      <c r="G166" s="6" t="str">
        <f t="shared" si="219"/>
        <v/>
      </c>
      <c r="H166" s="6" t="str">
        <f t="shared" si="219"/>
        <v/>
      </c>
      <c r="I166" s="6" t="str">
        <f t="shared" si="219"/>
        <v/>
      </c>
      <c r="J166" s="6" t="str">
        <f t="shared" si="219"/>
        <v/>
      </c>
      <c r="K166" s="6" t="str">
        <f t="shared" si="219"/>
        <v/>
      </c>
      <c r="L166" s="6" t="str">
        <f t="shared" si="219"/>
        <v/>
      </c>
      <c r="M166" s="6"/>
      <c r="N166" s="27" t="e">
        <f>AVERAGE(C166:L166)</f>
        <v>#DIV/0!</v>
      </c>
    </row>
    <row r="167" spans="2:17" x14ac:dyDescent="0.25">
      <c r="C167" s="4" t="str">
        <f>IFERROR(C166/$N167,"")</f>
        <v/>
      </c>
      <c r="D167" s="4" t="str">
        <f t="shared" ref="D167:L167" si="220">IFERROR(D166/$N167,"")</f>
        <v/>
      </c>
      <c r="E167" s="4" t="str">
        <f t="shared" si="220"/>
        <v/>
      </c>
      <c r="F167" s="4" t="str">
        <f t="shared" si="220"/>
        <v/>
      </c>
      <c r="G167" s="4" t="str">
        <f>IFERROR(G166/$N167,"")</f>
        <v/>
      </c>
      <c r="H167" s="4" t="str">
        <f t="shared" si="220"/>
        <v/>
      </c>
      <c r="I167" s="4" t="str">
        <f t="shared" si="220"/>
        <v/>
      </c>
      <c r="J167" s="4" t="str">
        <f t="shared" si="220"/>
        <v/>
      </c>
      <c r="K167" s="4" t="str">
        <f t="shared" si="220"/>
        <v/>
      </c>
      <c r="L167" s="4" t="str">
        <f t="shared" si="220"/>
        <v/>
      </c>
      <c r="M167" s="4"/>
      <c r="N167" s="10" t="e">
        <f>+M229</f>
        <v>#DIV/0!</v>
      </c>
    </row>
    <row r="168" spans="2:17" x14ac:dyDescent="0.25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70" spans="2:17" x14ac:dyDescent="0.25">
      <c r="B170" s="2" t="s">
        <v>53</v>
      </c>
      <c r="F170" s="2" t="s">
        <v>59</v>
      </c>
    </row>
    <row r="171" spans="2:17" x14ac:dyDescent="0.25">
      <c r="H171" s="2">
        <v>1</v>
      </c>
      <c r="I171" s="2">
        <v>2</v>
      </c>
      <c r="J171" s="2">
        <v>3</v>
      </c>
      <c r="K171" s="2">
        <v>4</v>
      </c>
      <c r="L171" s="2">
        <v>5</v>
      </c>
      <c r="M171" s="2">
        <v>6</v>
      </c>
      <c r="N171" s="2">
        <v>7</v>
      </c>
      <c r="O171" s="2">
        <v>8</v>
      </c>
      <c r="P171" s="2">
        <v>9</v>
      </c>
      <c r="Q171" s="2">
        <v>10</v>
      </c>
    </row>
    <row r="172" spans="2:17" x14ac:dyDescent="0.25">
      <c r="B172" s="2">
        <v>1</v>
      </c>
      <c r="C172" s="2">
        <f>'Input R1'!E27</f>
        <v>0</v>
      </c>
      <c r="D172" s="7">
        <f>+'Input R1'!E24</f>
        <v>0</v>
      </c>
      <c r="E172" s="4">
        <f>IF(C172="Y",LOOKUP(D172,BD$3:BM$4),0)</f>
        <v>0</v>
      </c>
      <c r="F172" s="2" t="e">
        <f>LOOKUP(D172,BD$12:BM$13)</f>
        <v>#N/A</v>
      </c>
      <c r="G172" s="2">
        <v>1</v>
      </c>
      <c r="H172" s="4">
        <f>IF(C$130=$G172,$F$174,0)</f>
        <v>0</v>
      </c>
      <c r="I172" s="4">
        <f>IF(D$130=$G172,$F$179,0)</f>
        <v>0</v>
      </c>
      <c r="J172" s="4">
        <f>IF(E$130=$G172,$F$184,0)</f>
        <v>0</v>
      </c>
      <c r="K172" s="4">
        <f>IF(F$130=$G172,$F$189,0)</f>
        <v>0</v>
      </c>
      <c r="L172" s="4">
        <f>IF(G$130=$G172,$F$194,0)</f>
        <v>0</v>
      </c>
      <c r="M172" s="4">
        <f>IF(H$130=$G172,$F$199,0)</f>
        <v>0</v>
      </c>
      <c r="N172" s="4">
        <f>IF(I$130=$G172,$F$204,0)</f>
        <v>0</v>
      </c>
      <c r="O172" s="4">
        <f>IF(J$130=$G172,$F$209,0)</f>
        <v>0</v>
      </c>
      <c r="P172" s="4">
        <f>IF(K$130=$G172,$F$214,0)</f>
        <v>0</v>
      </c>
      <c r="Q172" s="4">
        <f>IF(L$130=$G172,$F$219,0)</f>
        <v>0</v>
      </c>
    </row>
    <row r="173" spans="2:17" x14ac:dyDescent="0.25">
      <c r="C173" s="2">
        <f>'Input R1'!E28</f>
        <v>0</v>
      </c>
      <c r="D173" s="7">
        <f>+D172</f>
        <v>0</v>
      </c>
      <c r="E173" s="4">
        <f>IF(C173="Y",LOOKUP(D173,BD$5:BM$6),0)</f>
        <v>0</v>
      </c>
      <c r="G173" s="2">
        <v>2</v>
      </c>
      <c r="H173" s="4">
        <f t="shared" ref="H173:H181" si="221">IF(C$130=$G173,$F$174,0)</f>
        <v>0</v>
      </c>
      <c r="I173" s="4">
        <f t="shared" ref="I173:I181" si="222">IF(D$130=$G173,$F$179,0)</f>
        <v>0</v>
      </c>
      <c r="J173" s="4">
        <f t="shared" ref="J173:J181" si="223">IF(E$130=$G173,$F$184,0)</f>
        <v>0</v>
      </c>
      <c r="K173" s="4">
        <f t="shared" ref="K173:K181" si="224">IF(F$130=$G173,$F$189,0)</f>
        <v>0</v>
      </c>
      <c r="L173" s="4">
        <f t="shared" ref="L173:L181" si="225">IF(G$130=$G173,$F$194,0)</f>
        <v>0</v>
      </c>
      <c r="M173" s="4">
        <f t="shared" ref="M173:M181" si="226">IF(H$130=$G173,$F$199,0)</f>
        <v>0</v>
      </c>
      <c r="N173" s="4">
        <f t="shared" ref="N173:N181" si="227">IF(I$130=$G173,$F$204,0)</f>
        <v>0</v>
      </c>
      <c r="O173" s="4">
        <f t="shared" ref="O173:O181" si="228">IF(J$130=$G173,$F$209,0)</f>
        <v>0</v>
      </c>
      <c r="P173" s="4">
        <f t="shared" ref="P173:P181" si="229">IF(K$130=$G173,$F$214,0)</f>
        <v>0</v>
      </c>
      <c r="Q173" s="4">
        <f t="shared" ref="Q173:Q181" si="230">IF(L$130=$G173,$F$219,0)</f>
        <v>0</v>
      </c>
    </row>
    <row r="174" spans="2:17" x14ac:dyDescent="0.25">
      <c r="C174" s="2">
        <f>'Input R1'!E29</f>
        <v>0</v>
      </c>
      <c r="D174" s="7">
        <f t="shared" ref="D174:D175" si="231">+D173</f>
        <v>0</v>
      </c>
      <c r="E174" s="4">
        <f>IF(C174="Y",LOOKUP(D174,BD$7:BM$8),0)</f>
        <v>0</v>
      </c>
      <c r="F174" s="4" t="e">
        <f>MIN(1,F172*E176)</f>
        <v>#N/A</v>
      </c>
      <c r="G174" s="2">
        <v>3</v>
      </c>
      <c r="H174" s="4">
        <f t="shared" si="221"/>
        <v>0</v>
      </c>
      <c r="I174" s="4">
        <f t="shared" si="222"/>
        <v>0</v>
      </c>
      <c r="J174" s="4">
        <f t="shared" si="223"/>
        <v>0</v>
      </c>
      <c r="K174" s="4">
        <f t="shared" si="224"/>
        <v>0</v>
      </c>
      <c r="L174" s="4">
        <f t="shared" si="225"/>
        <v>0</v>
      </c>
      <c r="M174" s="4">
        <f t="shared" si="226"/>
        <v>0</v>
      </c>
      <c r="N174" s="4">
        <f t="shared" si="227"/>
        <v>0</v>
      </c>
      <c r="O174" s="4">
        <f t="shared" si="228"/>
        <v>0</v>
      </c>
      <c r="P174" s="4">
        <f t="shared" si="229"/>
        <v>0</v>
      </c>
      <c r="Q174" s="4">
        <f t="shared" si="230"/>
        <v>0</v>
      </c>
    </row>
    <row r="175" spans="2:17" x14ac:dyDescent="0.25">
      <c r="C175" s="2">
        <f>'Input R1'!E30</f>
        <v>0</v>
      </c>
      <c r="D175" s="7">
        <f t="shared" si="231"/>
        <v>0</v>
      </c>
      <c r="E175" s="4">
        <f>IF(C175="Y",LOOKUP(D175,BD$9:BM$10),0)</f>
        <v>0</v>
      </c>
      <c r="G175" s="2">
        <v>4</v>
      </c>
      <c r="H175" s="4">
        <f t="shared" si="221"/>
        <v>0</v>
      </c>
      <c r="I175" s="4">
        <f t="shared" si="222"/>
        <v>0</v>
      </c>
      <c r="J175" s="4">
        <f t="shared" si="223"/>
        <v>0</v>
      </c>
      <c r="K175" s="4">
        <f t="shared" si="224"/>
        <v>0</v>
      </c>
      <c r="L175" s="4">
        <f t="shared" si="225"/>
        <v>0</v>
      </c>
      <c r="M175" s="4">
        <f t="shared" si="226"/>
        <v>0</v>
      </c>
      <c r="N175" s="4">
        <f t="shared" si="227"/>
        <v>0</v>
      </c>
      <c r="O175" s="4">
        <f t="shared" si="228"/>
        <v>0</v>
      </c>
      <c r="P175" s="4">
        <f t="shared" si="229"/>
        <v>0</v>
      </c>
      <c r="Q175" s="4">
        <f t="shared" si="230"/>
        <v>0</v>
      </c>
    </row>
    <row r="176" spans="2:17" x14ac:dyDescent="0.25">
      <c r="E176" s="10">
        <f>SUM(E172:E175)</f>
        <v>0</v>
      </c>
      <c r="G176" s="2">
        <v>5</v>
      </c>
      <c r="H176" s="4">
        <f t="shared" si="221"/>
        <v>0</v>
      </c>
      <c r="I176" s="4">
        <f t="shared" si="222"/>
        <v>0</v>
      </c>
      <c r="J176" s="4">
        <f t="shared" si="223"/>
        <v>0</v>
      </c>
      <c r="K176" s="4">
        <f t="shared" si="224"/>
        <v>0</v>
      </c>
      <c r="L176" s="4">
        <f t="shared" si="225"/>
        <v>0</v>
      </c>
      <c r="M176" s="4">
        <f t="shared" si="226"/>
        <v>0</v>
      </c>
      <c r="N176" s="4">
        <f t="shared" si="227"/>
        <v>0</v>
      </c>
      <c r="O176" s="4">
        <f t="shared" si="228"/>
        <v>0</v>
      </c>
      <c r="P176" s="4">
        <f t="shared" si="229"/>
        <v>0</v>
      </c>
      <c r="Q176" s="4">
        <f t="shared" si="230"/>
        <v>0</v>
      </c>
    </row>
    <row r="177" spans="2:17" x14ac:dyDescent="0.25">
      <c r="B177" s="2">
        <v>2</v>
      </c>
      <c r="C177" s="2">
        <f>+'Input R1'!F27</f>
        <v>0</v>
      </c>
      <c r="D177" s="7">
        <f>+'Input R1'!F24</f>
        <v>0</v>
      </c>
      <c r="E177" s="4">
        <f>IF(C177="Y",LOOKUP(D177,BD$3:BM$4),0)</f>
        <v>0</v>
      </c>
      <c r="F177" s="2" t="e">
        <f>LOOKUP(D177,BD$12:BM$13)</f>
        <v>#N/A</v>
      </c>
      <c r="G177" s="2">
        <v>6</v>
      </c>
      <c r="H177" s="4">
        <f t="shared" si="221"/>
        <v>0</v>
      </c>
      <c r="I177" s="4">
        <f t="shared" si="222"/>
        <v>0</v>
      </c>
      <c r="J177" s="4">
        <f t="shared" si="223"/>
        <v>0</v>
      </c>
      <c r="K177" s="4">
        <f t="shared" si="224"/>
        <v>0</v>
      </c>
      <c r="L177" s="4">
        <f t="shared" si="225"/>
        <v>0</v>
      </c>
      <c r="M177" s="4">
        <f t="shared" si="226"/>
        <v>0</v>
      </c>
      <c r="N177" s="4">
        <f t="shared" si="227"/>
        <v>0</v>
      </c>
      <c r="O177" s="4">
        <f t="shared" si="228"/>
        <v>0</v>
      </c>
      <c r="P177" s="4">
        <f t="shared" si="229"/>
        <v>0</v>
      </c>
      <c r="Q177" s="4">
        <f t="shared" si="230"/>
        <v>0</v>
      </c>
    </row>
    <row r="178" spans="2:17" x14ac:dyDescent="0.25">
      <c r="C178" s="2">
        <f>+'Input R1'!F28</f>
        <v>0</v>
      </c>
      <c r="D178" s="7">
        <f>+D177</f>
        <v>0</v>
      </c>
      <c r="E178" s="4">
        <f>IF(C178="Y",LOOKUP(D178,BD$5:BM$6),0)</f>
        <v>0</v>
      </c>
      <c r="G178" s="2">
        <v>7</v>
      </c>
      <c r="H178" s="4">
        <f t="shared" si="221"/>
        <v>0</v>
      </c>
      <c r="I178" s="4">
        <f t="shared" si="222"/>
        <v>0</v>
      </c>
      <c r="J178" s="4">
        <f t="shared" si="223"/>
        <v>0</v>
      </c>
      <c r="K178" s="4">
        <f t="shared" si="224"/>
        <v>0</v>
      </c>
      <c r="L178" s="4">
        <f t="shared" si="225"/>
        <v>0</v>
      </c>
      <c r="M178" s="4">
        <f t="shared" si="226"/>
        <v>0</v>
      </c>
      <c r="N178" s="4">
        <f t="shared" si="227"/>
        <v>0</v>
      </c>
      <c r="O178" s="4">
        <f t="shared" si="228"/>
        <v>0</v>
      </c>
      <c r="P178" s="4">
        <f t="shared" si="229"/>
        <v>0</v>
      </c>
      <c r="Q178" s="4">
        <f t="shared" si="230"/>
        <v>0</v>
      </c>
    </row>
    <row r="179" spans="2:17" x14ac:dyDescent="0.25">
      <c r="C179" s="2">
        <f>+'Input R1'!F29</f>
        <v>0</v>
      </c>
      <c r="D179" s="7">
        <f t="shared" ref="D179:D180" si="232">+D178</f>
        <v>0</v>
      </c>
      <c r="E179" s="4">
        <f>IF(C179="Y",LOOKUP(D179,BD$7:BM$8),0)</f>
        <v>0</v>
      </c>
      <c r="F179" s="4" t="e">
        <f>MIN(1,F177*E181)</f>
        <v>#N/A</v>
      </c>
      <c r="G179" s="2">
        <v>8</v>
      </c>
      <c r="H179" s="4">
        <f t="shared" si="221"/>
        <v>0</v>
      </c>
      <c r="I179" s="4">
        <f t="shared" si="222"/>
        <v>0</v>
      </c>
      <c r="J179" s="4">
        <f t="shared" si="223"/>
        <v>0</v>
      </c>
      <c r="K179" s="4">
        <f t="shared" si="224"/>
        <v>0</v>
      </c>
      <c r="L179" s="4">
        <f t="shared" si="225"/>
        <v>0</v>
      </c>
      <c r="M179" s="4">
        <f t="shared" si="226"/>
        <v>0</v>
      </c>
      <c r="N179" s="4">
        <f t="shared" si="227"/>
        <v>0</v>
      </c>
      <c r="O179" s="4">
        <f t="shared" si="228"/>
        <v>0</v>
      </c>
      <c r="P179" s="4">
        <f t="shared" si="229"/>
        <v>0</v>
      </c>
      <c r="Q179" s="4">
        <f t="shared" si="230"/>
        <v>0</v>
      </c>
    </row>
    <row r="180" spans="2:17" x14ac:dyDescent="0.25">
      <c r="C180" s="2">
        <f>+'Input R1'!F30</f>
        <v>0</v>
      </c>
      <c r="D180" s="7">
        <f t="shared" si="232"/>
        <v>0</v>
      </c>
      <c r="E180" s="4">
        <f>IF(C180="Y",LOOKUP(D180,BD$9:BM$10),0)</f>
        <v>0</v>
      </c>
      <c r="G180" s="2">
        <v>9</v>
      </c>
      <c r="H180" s="4">
        <f t="shared" si="221"/>
        <v>0</v>
      </c>
      <c r="I180" s="4">
        <f t="shared" si="222"/>
        <v>0</v>
      </c>
      <c r="J180" s="4">
        <f t="shared" si="223"/>
        <v>0</v>
      </c>
      <c r="K180" s="4">
        <f t="shared" si="224"/>
        <v>0</v>
      </c>
      <c r="L180" s="4">
        <f t="shared" si="225"/>
        <v>0</v>
      </c>
      <c r="M180" s="4">
        <f t="shared" si="226"/>
        <v>0</v>
      </c>
      <c r="N180" s="4">
        <f t="shared" si="227"/>
        <v>0</v>
      </c>
      <c r="O180" s="4">
        <f t="shared" si="228"/>
        <v>0</v>
      </c>
      <c r="P180" s="4">
        <f t="shared" si="229"/>
        <v>0</v>
      </c>
      <c r="Q180" s="4">
        <f t="shared" si="230"/>
        <v>0</v>
      </c>
    </row>
    <row r="181" spans="2:17" x14ac:dyDescent="0.25">
      <c r="E181" s="10">
        <f>SUM(E177:E180)</f>
        <v>0</v>
      </c>
      <c r="G181" s="2">
        <v>10</v>
      </c>
      <c r="H181" s="4">
        <f t="shared" si="221"/>
        <v>0</v>
      </c>
      <c r="I181" s="4">
        <f t="shared" si="222"/>
        <v>0</v>
      </c>
      <c r="J181" s="4">
        <f t="shared" si="223"/>
        <v>0</v>
      </c>
      <c r="K181" s="4">
        <f t="shared" si="224"/>
        <v>0</v>
      </c>
      <c r="L181" s="4">
        <f t="shared" si="225"/>
        <v>0</v>
      </c>
      <c r="M181" s="4">
        <f t="shared" si="226"/>
        <v>0</v>
      </c>
      <c r="N181" s="4">
        <f t="shared" si="227"/>
        <v>0</v>
      </c>
      <c r="O181" s="4">
        <f t="shared" si="228"/>
        <v>0</v>
      </c>
      <c r="P181" s="4">
        <f t="shared" si="229"/>
        <v>0</v>
      </c>
      <c r="Q181" s="4">
        <f t="shared" si="230"/>
        <v>0</v>
      </c>
    </row>
    <row r="182" spans="2:17" x14ac:dyDescent="0.25">
      <c r="B182" s="2">
        <v>3</v>
      </c>
      <c r="C182" s="2">
        <f>+'Input R1'!G27</f>
        <v>0</v>
      </c>
      <c r="D182" s="7">
        <f>+'Input R1'!G24</f>
        <v>0</v>
      </c>
      <c r="E182" s="4">
        <f>IF(C182="Y",LOOKUP(D182,BD$3:BM$4),0)</f>
        <v>0</v>
      </c>
      <c r="F182" s="2" t="e">
        <f>LOOKUP(D182,BD$12:BM$13)</f>
        <v>#N/A</v>
      </c>
      <c r="G182" s="4"/>
      <c r="H182" s="4">
        <f>MAX(H172:H181)</f>
        <v>0</v>
      </c>
      <c r="I182" s="4">
        <f t="shared" ref="I182" si="233">MAX(I172:I181)</f>
        <v>0</v>
      </c>
      <c r="J182" s="4">
        <f t="shared" ref="J182" si="234">MAX(J172:J181)</f>
        <v>0</v>
      </c>
      <c r="K182" s="4">
        <f t="shared" ref="K182" si="235">MAX(K172:K181)</f>
        <v>0</v>
      </c>
      <c r="L182" s="4">
        <f t="shared" ref="L182" si="236">MAX(L172:L181)</f>
        <v>0</v>
      </c>
      <c r="M182" s="4">
        <f t="shared" ref="M182" si="237">MAX(M172:M181)</f>
        <v>0</v>
      </c>
      <c r="N182" s="4">
        <f t="shared" ref="N182" si="238">MAX(N172:N181)</f>
        <v>0</v>
      </c>
      <c r="O182" s="4">
        <f t="shared" ref="O182" si="239">MAX(O172:O181)</f>
        <v>0</v>
      </c>
      <c r="P182" s="4">
        <f t="shared" ref="P182" si="240">MAX(P172:P181)</f>
        <v>0</v>
      </c>
      <c r="Q182" s="4">
        <f t="shared" ref="Q182" si="241">MAX(Q172:Q181)</f>
        <v>0</v>
      </c>
    </row>
    <row r="183" spans="2:17" x14ac:dyDescent="0.25">
      <c r="C183" s="2">
        <f>+'Input R1'!G28</f>
        <v>0</v>
      </c>
      <c r="D183" s="7">
        <f>+D182</f>
        <v>0</v>
      </c>
      <c r="E183" s="4">
        <f>IF(C183="Y",LOOKUP(D183,BD$5:BM$6),0)</f>
        <v>0</v>
      </c>
    </row>
    <row r="184" spans="2:17" x14ac:dyDescent="0.25">
      <c r="C184" s="2">
        <f>+'Input R1'!G29</f>
        <v>0</v>
      </c>
      <c r="D184" s="7">
        <f t="shared" ref="D184:D185" si="242">+D183</f>
        <v>0</v>
      </c>
      <c r="E184" s="4">
        <f>IF(C184="Y",LOOKUP(D184,BD$7:BM$8),0)</f>
        <v>0</v>
      </c>
      <c r="F184" s="4" t="e">
        <f>MIN(1,F182*E186)</f>
        <v>#N/A</v>
      </c>
    </row>
    <row r="185" spans="2:17" x14ac:dyDescent="0.25">
      <c r="C185" s="2">
        <f>+'Input R1'!G30</f>
        <v>0</v>
      </c>
      <c r="D185" s="7">
        <f t="shared" si="242"/>
        <v>0</v>
      </c>
      <c r="E185" s="4">
        <f>IF(C185="Y",LOOKUP(D185,BD$9:BM$10),0)</f>
        <v>0</v>
      </c>
    </row>
    <row r="186" spans="2:17" x14ac:dyDescent="0.25">
      <c r="E186" s="10">
        <f>SUM(E182:E185)</f>
        <v>0</v>
      </c>
    </row>
    <row r="187" spans="2:17" x14ac:dyDescent="0.25">
      <c r="B187" s="2">
        <v>4</v>
      </c>
      <c r="C187" s="2">
        <f>+'Input R1'!H27</f>
        <v>0</v>
      </c>
      <c r="D187" s="7">
        <f>+'Input R1'!H24</f>
        <v>0</v>
      </c>
      <c r="E187" s="4">
        <f>IF(C187="Y",LOOKUP(D187,BD$3:BM$4),0)</f>
        <v>0</v>
      </c>
      <c r="F187" s="2" t="e">
        <f>LOOKUP(D187,BD$12:BM$13)</f>
        <v>#N/A</v>
      </c>
      <c r="G187" s="4"/>
      <c r="H187" s="4"/>
      <c r="I187" s="4"/>
      <c r="J187" s="4"/>
      <c r="K187" s="4"/>
      <c r="L187" s="4"/>
      <c r="M187" s="4"/>
    </row>
    <row r="188" spans="2:17" x14ac:dyDescent="0.25">
      <c r="C188" s="2">
        <f>+'Input R1'!H28</f>
        <v>0</v>
      </c>
      <c r="D188" s="7">
        <f>+D187</f>
        <v>0</v>
      </c>
      <c r="E188" s="4">
        <f>IF(C188="Y",LOOKUP(D188,BD$5:BM$6),0)</f>
        <v>0</v>
      </c>
    </row>
    <row r="189" spans="2:17" x14ac:dyDescent="0.25">
      <c r="C189" s="2">
        <f>+'Input R1'!H29</f>
        <v>0</v>
      </c>
      <c r="D189" s="7">
        <f t="shared" ref="D189:D190" si="243">+D188</f>
        <v>0</v>
      </c>
      <c r="E189" s="4">
        <f>IF(C189="Y",LOOKUP(D189,BD$7:BM$8),0)</f>
        <v>0</v>
      </c>
      <c r="F189" s="4" t="e">
        <f>MIN(1,F187*E191)</f>
        <v>#N/A</v>
      </c>
    </row>
    <row r="190" spans="2:17" x14ac:dyDescent="0.25">
      <c r="C190" s="2">
        <f>+'Input R1'!H30</f>
        <v>0</v>
      </c>
      <c r="D190" s="7">
        <f t="shared" si="243"/>
        <v>0</v>
      </c>
      <c r="E190" s="4">
        <f>IF(C190="Y",LOOKUP(D190,BD$9:BM$10),0)</f>
        <v>0</v>
      </c>
    </row>
    <row r="191" spans="2:17" x14ac:dyDescent="0.25">
      <c r="E191" s="10">
        <f>SUM(E187:E190)</f>
        <v>0</v>
      </c>
    </row>
    <row r="192" spans="2:17" x14ac:dyDescent="0.25">
      <c r="B192" s="2">
        <v>5</v>
      </c>
      <c r="C192" s="2">
        <f>+'Input R1'!I27</f>
        <v>0</v>
      </c>
      <c r="D192" s="7">
        <f>+'Input R1'!I24</f>
        <v>0</v>
      </c>
      <c r="E192" s="4">
        <f>IF(C192="Y",LOOKUP(D192,BD$3:BM$4),0)</f>
        <v>0</v>
      </c>
      <c r="F192" s="2" t="e">
        <f>LOOKUP(D192,BD$12:BM$13)</f>
        <v>#N/A</v>
      </c>
      <c r="G192" s="4"/>
      <c r="H192" s="4"/>
      <c r="I192" s="4"/>
      <c r="J192" s="4"/>
      <c r="K192" s="4"/>
      <c r="L192" s="4"/>
      <c r="M192" s="4"/>
    </row>
    <row r="193" spans="2:13" x14ac:dyDescent="0.25">
      <c r="C193" s="2">
        <f>+'Input R1'!I28</f>
        <v>0</v>
      </c>
      <c r="D193" s="7">
        <f>+D192</f>
        <v>0</v>
      </c>
      <c r="E193" s="4">
        <f>IF(C193="Y",LOOKUP(D193,BD$5:BM$6),0)</f>
        <v>0</v>
      </c>
    </row>
    <row r="194" spans="2:13" x14ac:dyDescent="0.25">
      <c r="C194" s="2">
        <f>+'Input R1'!I29</f>
        <v>0</v>
      </c>
      <c r="D194" s="7">
        <f t="shared" ref="D194:D195" si="244">+D193</f>
        <v>0</v>
      </c>
      <c r="E194" s="4">
        <f>IF(C194="Y",LOOKUP(D194,BD$7:BM$8),0)</f>
        <v>0</v>
      </c>
      <c r="F194" s="4" t="e">
        <f>MIN(1,F192*E196)</f>
        <v>#N/A</v>
      </c>
    </row>
    <row r="195" spans="2:13" x14ac:dyDescent="0.25">
      <c r="C195" s="2">
        <f>+'Input R1'!I30</f>
        <v>0</v>
      </c>
      <c r="D195" s="7">
        <f t="shared" si="244"/>
        <v>0</v>
      </c>
      <c r="E195" s="4">
        <f>IF(C195="Y",LOOKUP(D195,BD$9:BM$10),0)</f>
        <v>0</v>
      </c>
    </row>
    <row r="196" spans="2:13" x14ac:dyDescent="0.25">
      <c r="E196" s="10">
        <f>SUM(E192:E195)</f>
        <v>0</v>
      </c>
    </row>
    <row r="197" spans="2:13" x14ac:dyDescent="0.25">
      <c r="B197" s="2">
        <v>6</v>
      </c>
      <c r="C197" s="2">
        <f>+'Input R1'!J27</f>
        <v>0</v>
      </c>
      <c r="D197" s="7">
        <f>+'Input R1'!J24</f>
        <v>0</v>
      </c>
      <c r="E197" s="4">
        <f>IF(C197="Y",LOOKUP(D197,BD$3:BM$4),0)</f>
        <v>0</v>
      </c>
      <c r="F197" s="2" t="e">
        <f>LOOKUP(D197,BD$12:BM$13)</f>
        <v>#N/A</v>
      </c>
      <c r="G197" s="4"/>
      <c r="H197" s="4"/>
      <c r="I197" s="4"/>
      <c r="J197" s="4"/>
      <c r="K197" s="4"/>
      <c r="L197" s="4"/>
      <c r="M197" s="4"/>
    </row>
    <row r="198" spans="2:13" x14ac:dyDescent="0.25">
      <c r="C198" s="2">
        <f>+'Input R1'!J28</f>
        <v>0</v>
      </c>
      <c r="D198" s="7">
        <f>+D197</f>
        <v>0</v>
      </c>
      <c r="E198" s="4">
        <f>IF(C198="Y",LOOKUP(D198,BD$5:BM$6),0)</f>
        <v>0</v>
      </c>
    </row>
    <row r="199" spans="2:13" x14ac:dyDescent="0.25">
      <c r="C199" s="2">
        <f>+'Input R1'!J29</f>
        <v>0</v>
      </c>
      <c r="D199" s="7">
        <f t="shared" ref="D199:D200" si="245">+D198</f>
        <v>0</v>
      </c>
      <c r="E199" s="4">
        <f>IF(C199="Y",LOOKUP(D199,BD$7:BM$8),0)</f>
        <v>0</v>
      </c>
      <c r="F199" s="4" t="e">
        <f>MIN(1,F197*E201)</f>
        <v>#N/A</v>
      </c>
    </row>
    <row r="200" spans="2:13" x14ac:dyDescent="0.25">
      <c r="C200" s="2">
        <f>+'Input R1'!J30</f>
        <v>0</v>
      </c>
      <c r="D200" s="7">
        <f t="shared" si="245"/>
        <v>0</v>
      </c>
      <c r="E200" s="4">
        <f>IF(C200="Y",LOOKUP(D200,BD$9:BM$10),0)</f>
        <v>0</v>
      </c>
    </row>
    <row r="201" spans="2:13" x14ac:dyDescent="0.25">
      <c r="E201" s="10">
        <f>SUM(E197:E200)</f>
        <v>0</v>
      </c>
    </row>
    <row r="202" spans="2:13" x14ac:dyDescent="0.25">
      <c r="B202" s="2">
        <v>7</v>
      </c>
      <c r="C202" s="2">
        <f>+'Input R1'!K27</f>
        <v>0</v>
      </c>
      <c r="D202" s="7">
        <f>+'Input R1'!K24</f>
        <v>0</v>
      </c>
      <c r="E202" s="4">
        <f>IF(C202="Y",LOOKUP(D202,BD$3:BM$4),0)</f>
        <v>0</v>
      </c>
      <c r="F202" s="2" t="e">
        <f>LOOKUP(D202,BD$12:BM$13)</f>
        <v>#N/A</v>
      </c>
      <c r="G202" s="4"/>
      <c r="H202" s="4"/>
      <c r="I202" s="4"/>
      <c r="J202" s="4"/>
      <c r="K202" s="4"/>
      <c r="L202" s="4"/>
      <c r="M202" s="4"/>
    </row>
    <row r="203" spans="2:13" x14ac:dyDescent="0.25">
      <c r="C203" s="2">
        <f>+'Input R1'!K28</f>
        <v>0</v>
      </c>
      <c r="D203" s="7">
        <f>+D202</f>
        <v>0</v>
      </c>
      <c r="E203" s="4">
        <f>IF(C203="Y",LOOKUP(D203,BD$5:BM$6),0)</f>
        <v>0</v>
      </c>
    </row>
    <row r="204" spans="2:13" x14ac:dyDescent="0.25">
      <c r="C204" s="2">
        <f>+'Input R1'!K29</f>
        <v>0</v>
      </c>
      <c r="D204" s="7">
        <f t="shared" ref="D204:D205" si="246">+D203</f>
        <v>0</v>
      </c>
      <c r="E204" s="4">
        <f>IF(C204="Y",LOOKUP(D204,BD$7:BM$8),0)</f>
        <v>0</v>
      </c>
      <c r="F204" s="4" t="e">
        <f>MIN(1,F202*E206)</f>
        <v>#N/A</v>
      </c>
    </row>
    <row r="205" spans="2:13" x14ac:dyDescent="0.25">
      <c r="C205" s="2">
        <f>+'Input R1'!K30</f>
        <v>0</v>
      </c>
      <c r="D205" s="7">
        <f t="shared" si="246"/>
        <v>0</v>
      </c>
      <c r="E205" s="4">
        <f>IF(C205="Y",LOOKUP(D205,BD$9:BM$10),0)</f>
        <v>0</v>
      </c>
    </row>
    <row r="206" spans="2:13" x14ac:dyDescent="0.25">
      <c r="E206" s="10">
        <f>SUM(E202:E205)</f>
        <v>0</v>
      </c>
    </row>
    <row r="207" spans="2:13" x14ac:dyDescent="0.25">
      <c r="B207" s="2">
        <v>8</v>
      </c>
      <c r="C207" s="2">
        <f>+'Input R1'!L27</f>
        <v>0</v>
      </c>
      <c r="D207" s="7">
        <f>+'Input R1'!L24</f>
        <v>0</v>
      </c>
      <c r="E207" s="4">
        <f>IF(C207="Y",LOOKUP(D207,BD$3:BM$4),0)</f>
        <v>0</v>
      </c>
      <c r="F207" s="2" t="e">
        <f>LOOKUP(D207,BD$12:BM$13)</f>
        <v>#N/A</v>
      </c>
      <c r="G207" s="4"/>
      <c r="H207" s="4"/>
      <c r="I207" s="4"/>
      <c r="J207" s="4"/>
      <c r="K207" s="4"/>
      <c r="L207" s="4"/>
      <c r="M207" s="4"/>
    </row>
    <row r="208" spans="2:13" x14ac:dyDescent="0.25">
      <c r="C208" s="2">
        <f>+'Input R1'!L28</f>
        <v>0</v>
      </c>
      <c r="D208" s="7">
        <f>+D207</f>
        <v>0</v>
      </c>
      <c r="E208" s="4">
        <f>IF(C208="Y",LOOKUP(D208,BD$5:BM$6),0)</f>
        <v>0</v>
      </c>
    </row>
    <row r="209" spans="2:13" x14ac:dyDescent="0.25">
      <c r="C209" s="2">
        <f>+'Input R1'!L29</f>
        <v>0</v>
      </c>
      <c r="D209" s="7">
        <f t="shared" ref="D209:D210" si="247">+D208</f>
        <v>0</v>
      </c>
      <c r="E209" s="4">
        <f>IF(C209="Y",LOOKUP(D209,BD$7:BM$8),0)</f>
        <v>0</v>
      </c>
      <c r="F209" s="4" t="e">
        <f>MIN(1,F207*E211)</f>
        <v>#N/A</v>
      </c>
    </row>
    <row r="210" spans="2:13" x14ac:dyDescent="0.25">
      <c r="C210" s="2">
        <f>+'Input R1'!L30</f>
        <v>0</v>
      </c>
      <c r="D210" s="7">
        <f t="shared" si="247"/>
        <v>0</v>
      </c>
      <c r="E210" s="4">
        <f>IF(C210="Y",LOOKUP(D210,BD$9:BM$10),0)</f>
        <v>0</v>
      </c>
    </row>
    <row r="211" spans="2:13" x14ac:dyDescent="0.25">
      <c r="E211" s="10">
        <f>SUM(E207:E210)</f>
        <v>0</v>
      </c>
    </row>
    <row r="212" spans="2:13" x14ac:dyDescent="0.25">
      <c r="B212" s="2">
        <v>9</v>
      </c>
      <c r="C212" s="2">
        <f>+'Input R1'!M27</f>
        <v>0</v>
      </c>
      <c r="D212" s="7">
        <f>+'Input R1'!M24</f>
        <v>0</v>
      </c>
      <c r="E212" s="4">
        <f>IF(C212="Y",LOOKUP(D212,BD$3:BM$4),0)</f>
        <v>0</v>
      </c>
      <c r="F212" s="2" t="e">
        <f>LOOKUP(D212,BD$12:BM$13)</f>
        <v>#N/A</v>
      </c>
      <c r="G212" s="4"/>
      <c r="H212" s="4"/>
      <c r="I212" s="4"/>
      <c r="J212" s="4"/>
      <c r="K212" s="4"/>
      <c r="L212" s="4"/>
      <c r="M212" s="4"/>
    </row>
    <row r="213" spans="2:13" x14ac:dyDescent="0.25">
      <c r="C213" s="2">
        <f>+'Input R1'!M28</f>
        <v>0</v>
      </c>
      <c r="D213" s="7">
        <f>+D212</f>
        <v>0</v>
      </c>
      <c r="E213" s="4">
        <f>IF(C213="Y",LOOKUP(D213,BD$5:BM$6),0)</f>
        <v>0</v>
      </c>
    </row>
    <row r="214" spans="2:13" x14ac:dyDescent="0.25">
      <c r="C214" s="2">
        <f>+'Input R1'!M29</f>
        <v>0</v>
      </c>
      <c r="D214" s="7">
        <f t="shared" ref="D214:D215" si="248">+D213</f>
        <v>0</v>
      </c>
      <c r="E214" s="4">
        <f>IF(C214="Y",LOOKUP(D214,BD$7:BM$8),0)</f>
        <v>0</v>
      </c>
      <c r="F214" s="4" t="e">
        <f>MIN(1,F212*E216)</f>
        <v>#N/A</v>
      </c>
    </row>
    <row r="215" spans="2:13" x14ac:dyDescent="0.25">
      <c r="C215" s="2">
        <f>+'Input R1'!M30</f>
        <v>0</v>
      </c>
      <c r="D215" s="7">
        <f t="shared" si="248"/>
        <v>0</v>
      </c>
      <c r="E215" s="4">
        <f>IF(C215="Y",LOOKUP(D215,BD$9:BM$10),0)</f>
        <v>0</v>
      </c>
    </row>
    <row r="216" spans="2:13" x14ac:dyDescent="0.25">
      <c r="E216" s="10">
        <f>SUM(E212:E215)</f>
        <v>0</v>
      </c>
    </row>
    <row r="217" spans="2:13" x14ac:dyDescent="0.25">
      <c r="B217" s="2">
        <v>10</v>
      </c>
      <c r="C217" s="2">
        <f>+'Input R1'!N27</f>
        <v>0</v>
      </c>
      <c r="D217" s="7">
        <f>+'Input R1'!N24</f>
        <v>0</v>
      </c>
      <c r="E217" s="4">
        <f>IF(C217="Y",LOOKUP(D217,BD$3:BM$4),0)</f>
        <v>0</v>
      </c>
      <c r="F217" s="2" t="e">
        <f>LOOKUP(D217,BD$12:BM$13)</f>
        <v>#N/A</v>
      </c>
      <c r="G217" s="4"/>
      <c r="H217" s="4"/>
      <c r="I217" s="4"/>
      <c r="J217" s="4"/>
      <c r="K217" s="4"/>
      <c r="L217" s="4"/>
      <c r="M217" s="4"/>
    </row>
    <row r="218" spans="2:13" x14ac:dyDescent="0.25">
      <c r="C218" s="2">
        <f>+'Input R1'!N28</f>
        <v>0</v>
      </c>
      <c r="D218" s="7">
        <f>+D217</f>
        <v>0</v>
      </c>
      <c r="E218" s="4">
        <f>IF(C218="Y",LOOKUP(D218,BD$5:BM$6),0)</f>
        <v>0</v>
      </c>
    </row>
    <row r="219" spans="2:13" x14ac:dyDescent="0.25">
      <c r="C219" s="2">
        <f>+'Input R1'!N29</f>
        <v>0</v>
      </c>
      <c r="D219" s="7">
        <f t="shared" ref="D219:D220" si="249">+D218</f>
        <v>0</v>
      </c>
      <c r="E219" s="4">
        <f>IF(C219="Y",LOOKUP(D219,BD$7:BM$8),0)</f>
        <v>0</v>
      </c>
      <c r="F219" s="4" t="e">
        <f>MIN(1,F217*E221)</f>
        <v>#N/A</v>
      </c>
    </row>
    <row r="220" spans="2:13" x14ac:dyDescent="0.25">
      <c r="C220" s="2">
        <f>+'Input R1'!N30</f>
        <v>0</v>
      </c>
      <c r="D220" s="7">
        <f t="shared" si="249"/>
        <v>0</v>
      </c>
      <c r="E220" s="4">
        <f>IF(C220="Y",LOOKUP(D220,BD$9:BM$10),0)</f>
        <v>0</v>
      </c>
    </row>
    <row r="221" spans="2:13" x14ac:dyDescent="0.25">
      <c r="E221" s="10">
        <f>SUM(E217:E220)</f>
        <v>0</v>
      </c>
    </row>
    <row r="225" spans="3:13" x14ac:dyDescent="0.25">
      <c r="C225" s="8" t="str">
        <f>+C104</f>
        <v/>
      </c>
      <c r="D225" s="8" t="str">
        <f t="shared" ref="D225:L225" si="250">+D104</f>
        <v/>
      </c>
      <c r="E225" s="8" t="str">
        <f t="shared" si="250"/>
        <v/>
      </c>
      <c r="F225" s="8" t="str">
        <f t="shared" si="250"/>
        <v/>
      </c>
      <c r="G225" s="8" t="str">
        <f t="shared" si="250"/>
        <v/>
      </c>
      <c r="H225" s="8" t="str">
        <f t="shared" si="250"/>
        <v/>
      </c>
      <c r="I225" s="8" t="str">
        <f t="shared" si="250"/>
        <v/>
      </c>
      <c r="J225" s="8" t="str">
        <f t="shared" si="250"/>
        <v/>
      </c>
      <c r="K225" s="8" t="str">
        <f t="shared" si="250"/>
        <v/>
      </c>
      <c r="L225" s="8" t="str">
        <f t="shared" si="250"/>
        <v/>
      </c>
      <c r="M225" s="145" t="e">
        <f>AVERAGE(C225:L226)</f>
        <v>#DIV/0!</v>
      </c>
    </row>
    <row r="226" spans="3:13" x14ac:dyDescent="0.25">
      <c r="C226" s="8" t="str">
        <f>+C151</f>
        <v/>
      </c>
      <c r="D226" s="8" t="str">
        <f t="shared" ref="D226:L226" si="251">+D151</f>
        <v/>
      </c>
      <c r="E226" s="8" t="str">
        <f t="shared" si="251"/>
        <v/>
      </c>
      <c r="F226" s="8" t="str">
        <f t="shared" si="251"/>
        <v/>
      </c>
      <c r="G226" s="8" t="str">
        <f t="shared" si="251"/>
        <v/>
      </c>
      <c r="H226" s="8" t="str">
        <f t="shared" si="251"/>
        <v/>
      </c>
      <c r="I226" s="8" t="str">
        <f t="shared" si="251"/>
        <v/>
      </c>
      <c r="J226" s="8" t="str">
        <f t="shared" si="251"/>
        <v/>
      </c>
      <c r="K226" s="8" t="str">
        <f t="shared" si="251"/>
        <v/>
      </c>
      <c r="L226" s="8" t="str">
        <f t="shared" si="251"/>
        <v/>
      </c>
      <c r="M226" s="8"/>
    </row>
    <row r="229" spans="3:13" x14ac:dyDescent="0.25">
      <c r="C229" s="27" t="str">
        <f>+C119</f>
        <v/>
      </c>
      <c r="D229" s="27" t="str">
        <f t="shared" ref="D229:L229" si="252">+D119</f>
        <v/>
      </c>
      <c r="E229" s="27" t="str">
        <f t="shared" si="252"/>
        <v/>
      </c>
      <c r="F229" s="27" t="str">
        <f t="shared" si="252"/>
        <v/>
      </c>
      <c r="G229" s="27" t="str">
        <f t="shared" si="252"/>
        <v/>
      </c>
      <c r="H229" s="27" t="str">
        <f t="shared" si="252"/>
        <v/>
      </c>
      <c r="I229" s="27" t="str">
        <f t="shared" si="252"/>
        <v/>
      </c>
      <c r="J229" s="27" t="str">
        <f t="shared" si="252"/>
        <v/>
      </c>
      <c r="K229" s="27" t="str">
        <f t="shared" si="252"/>
        <v/>
      </c>
      <c r="L229" s="27" t="str">
        <f t="shared" si="252"/>
        <v/>
      </c>
      <c r="M229" s="145" t="e">
        <f>AVERAGE(C229:L230)</f>
        <v>#DIV/0!</v>
      </c>
    </row>
    <row r="230" spans="3:13" x14ac:dyDescent="0.25">
      <c r="C230" s="27" t="str">
        <f>+C166</f>
        <v/>
      </c>
      <c r="D230" s="27" t="str">
        <f t="shared" ref="D230:L230" si="253">+D166</f>
        <v/>
      </c>
      <c r="E230" s="27" t="str">
        <f t="shared" si="253"/>
        <v/>
      </c>
      <c r="F230" s="27" t="str">
        <f t="shared" si="253"/>
        <v/>
      </c>
      <c r="G230" s="27" t="str">
        <f t="shared" si="253"/>
        <v/>
      </c>
      <c r="H230" s="27" t="str">
        <f t="shared" si="253"/>
        <v/>
      </c>
      <c r="I230" s="27" t="str">
        <f t="shared" si="253"/>
        <v/>
      </c>
      <c r="J230" s="27" t="str">
        <f t="shared" si="253"/>
        <v/>
      </c>
      <c r="K230" s="27" t="str">
        <f t="shared" si="253"/>
        <v/>
      </c>
      <c r="L230" s="27" t="str">
        <f t="shared" si="253"/>
        <v/>
      </c>
    </row>
  </sheetData>
  <phoneticPr fontId="3" type="noConversion"/>
  <conditionalFormatting sqref="G6:G1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:H1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:I1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S24:DL2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D5E39-5C10-4B99-82E8-DE8FFCE2F63B}">
  <dimension ref="A1:DV230"/>
  <sheetViews>
    <sheetView topLeftCell="A132" workbookViewId="0">
      <selection activeCell="C148" sqref="C148:L148"/>
    </sheetView>
  </sheetViews>
  <sheetFormatPr defaultRowHeight="15" x14ac:dyDescent="0.25"/>
  <cols>
    <col min="1" max="1" width="9.140625" style="2"/>
    <col min="2" max="2" width="27.42578125" style="2" bestFit="1" customWidth="1"/>
    <col min="3" max="54" width="12.7109375" style="2" customWidth="1"/>
    <col min="55" max="55" width="13.85546875" style="2" customWidth="1"/>
    <col min="56" max="66" width="12.7109375" style="2" customWidth="1"/>
    <col min="67" max="16384" width="9.140625" style="2"/>
  </cols>
  <sheetData>
    <row r="1" spans="2:126" x14ac:dyDescent="0.25">
      <c r="D1" s="2" t="s">
        <v>3</v>
      </c>
      <c r="E1" s="2" t="s">
        <v>4</v>
      </c>
      <c r="F1" s="2" t="s">
        <v>5</v>
      </c>
      <c r="G1" s="2" t="s">
        <v>3</v>
      </c>
      <c r="H1" s="2" t="s">
        <v>4</v>
      </c>
      <c r="I1" s="2" t="s">
        <v>5</v>
      </c>
      <c r="J1" s="2" t="s">
        <v>3</v>
      </c>
      <c r="K1" s="2" t="s">
        <v>4</v>
      </c>
      <c r="L1" s="2" t="s">
        <v>5</v>
      </c>
      <c r="N1" s="2" t="s">
        <v>3</v>
      </c>
      <c r="O1" s="2" t="s">
        <v>4</v>
      </c>
      <c r="P1" s="2" t="s">
        <v>5</v>
      </c>
      <c r="Q1" s="2" t="s">
        <v>3</v>
      </c>
      <c r="R1" s="2" t="s">
        <v>4</v>
      </c>
      <c r="S1" s="2" t="s">
        <v>5</v>
      </c>
      <c r="U1" s="2" t="s">
        <v>3</v>
      </c>
      <c r="V1" s="2" t="s">
        <v>4</v>
      </c>
      <c r="W1" s="2" t="s">
        <v>5</v>
      </c>
      <c r="X1" s="2" t="s">
        <v>3</v>
      </c>
      <c r="Y1" s="2" t="s">
        <v>4</v>
      </c>
      <c r="Z1" s="2" t="s">
        <v>5</v>
      </c>
      <c r="AB1" s="2" t="s">
        <v>3</v>
      </c>
      <c r="AC1" s="2" t="s">
        <v>4</v>
      </c>
      <c r="AD1" s="2" t="s">
        <v>5</v>
      </c>
      <c r="AE1" s="2" t="s">
        <v>3</v>
      </c>
      <c r="AF1" s="2" t="s">
        <v>4</v>
      </c>
      <c r="AG1" s="2" t="s">
        <v>5</v>
      </c>
      <c r="AI1" s="2" t="s">
        <v>3</v>
      </c>
      <c r="AJ1" s="2" t="s">
        <v>4</v>
      </c>
      <c r="AK1" s="2" t="s">
        <v>5</v>
      </c>
      <c r="AL1" s="2" t="s">
        <v>3</v>
      </c>
      <c r="AM1" s="2" t="s">
        <v>4</v>
      </c>
      <c r="AN1" s="2" t="s">
        <v>5</v>
      </c>
      <c r="AO1" s="2" t="s">
        <v>3</v>
      </c>
      <c r="AP1" s="2" t="s">
        <v>4</v>
      </c>
      <c r="AQ1" s="2" t="s">
        <v>5</v>
      </c>
      <c r="AR1" s="2" t="s">
        <v>3</v>
      </c>
      <c r="AS1" s="2" t="s">
        <v>4</v>
      </c>
      <c r="AT1" s="2" t="s">
        <v>5</v>
      </c>
      <c r="AU1" s="2" t="s">
        <v>89</v>
      </c>
      <c r="BC1" s="3" t="s">
        <v>54</v>
      </c>
    </row>
    <row r="2" spans="2:126" x14ac:dyDescent="0.25">
      <c r="B2" s="2" t="s">
        <v>8</v>
      </c>
      <c r="C2" s="2" t="s">
        <v>0</v>
      </c>
      <c r="D2" s="2" t="s">
        <v>1</v>
      </c>
      <c r="E2" s="2" t="s">
        <v>1</v>
      </c>
      <c r="F2" s="2" t="s">
        <v>1</v>
      </c>
      <c r="G2" s="2" t="s">
        <v>6</v>
      </c>
      <c r="H2" s="2" t="s">
        <v>6</v>
      </c>
      <c r="I2" s="2" t="s">
        <v>6</v>
      </c>
      <c r="J2" s="2" t="s">
        <v>6</v>
      </c>
      <c r="K2" s="2" t="s">
        <v>6</v>
      </c>
      <c r="L2" s="2" t="s">
        <v>6</v>
      </c>
      <c r="M2" s="2" t="s">
        <v>69</v>
      </c>
      <c r="N2" s="2" t="s">
        <v>69</v>
      </c>
      <c r="O2" s="2" t="s">
        <v>69</v>
      </c>
      <c r="P2" s="2" t="s">
        <v>69</v>
      </c>
      <c r="Q2" s="2" t="s">
        <v>6</v>
      </c>
      <c r="R2" s="2" t="s">
        <v>6</v>
      </c>
      <c r="S2" s="2" t="s">
        <v>6</v>
      </c>
      <c r="T2" s="2" t="s">
        <v>74</v>
      </c>
      <c r="U2" s="2" t="s">
        <v>74</v>
      </c>
      <c r="V2" s="2" t="s">
        <v>74</v>
      </c>
      <c r="W2" s="2" t="s">
        <v>74</v>
      </c>
      <c r="X2" s="2" t="s">
        <v>6</v>
      </c>
      <c r="Y2" s="2" t="s">
        <v>6</v>
      </c>
      <c r="Z2" s="2" t="s">
        <v>6</v>
      </c>
      <c r="AA2" s="2" t="s">
        <v>61</v>
      </c>
      <c r="AB2" s="2" t="s">
        <v>61</v>
      </c>
      <c r="AC2" s="2" t="s">
        <v>61</v>
      </c>
      <c r="AD2" s="2" t="s">
        <v>61</v>
      </c>
      <c r="AE2" s="2" t="s">
        <v>6</v>
      </c>
      <c r="AF2" s="2" t="s">
        <v>6</v>
      </c>
      <c r="AG2" s="2" t="s">
        <v>6</v>
      </c>
      <c r="AH2" s="2" t="s">
        <v>75</v>
      </c>
      <c r="AI2" s="2" t="s">
        <v>75</v>
      </c>
      <c r="AJ2" s="2" t="s">
        <v>75</v>
      </c>
      <c r="AK2" s="2" t="s">
        <v>75</v>
      </c>
      <c r="AL2" s="2" t="s">
        <v>6</v>
      </c>
      <c r="AM2" s="2" t="s">
        <v>6</v>
      </c>
      <c r="AN2" s="2" t="s">
        <v>6</v>
      </c>
      <c r="AO2" s="2" t="s">
        <v>9</v>
      </c>
      <c r="AP2" s="2" t="s">
        <v>9</v>
      </c>
      <c r="AQ2" s="2" t="s">
        <v>9</v>
      </c>
      <c r="AR2" s="2" t="s">
        <v>6</v>
      </c>
      <c r="AS2" s="2" t="s">
        <v>6</v>
      </c>
      <c r="AT2" s="2" t="s">
        <v>6</v>
      </c>
      <c r="AU2" s="2" t="s">
        <v>90</v>
      </c>
      <c r="AX2" s="2">
        <f>+'R1'!AX2</f>
        <v>0.6</v>
      </c>
    </row>
    <row r="3" spans="2:126" x14ac:dyDescent="0.25">
      <c r="D3" s="7">
        <v>1500</v>
      </c>
      <c r="E3" s="7">
        <f>+'R1'!E3</f>
        <v>3250</v>
      </c>
      <c r="F3" s="7">
        <v>6000</v>
      </c>
      <c r="G3" s="9">
        <f>+'R1'!G3</f>
        <v>1.4999999999999999E-4</v>
      </c>
      <c r="H3" s="9">
        <f>+'R1'!H3</f>
        <v>1.4999999999999999E-4</v>
      </c>
      <c r="I3" s="9">
        <f>+'R1'!I3</f>
        <v>1.4999999999999999E-4</v>
      </c>
      <c r="J3" s="2" t="s">
        <v>7</v>
      </c>
      <c r="K3" s="2" t="s">
        <v>7</v>
      </c>
      <c r="L3" s="2" t="s">
        <v>7</v>
      </c>
      <c r="M3" s="2" t="s">
        <v>73</v>
      </c>
      <c r="Q3" s="2" t="s">
        <v>7</v>
      </c>
      <c r="R3" s="2" t="s">
        <v>7</v>
      </c>
      <c r="S3" s="2" t="s">
        <v>7</v>
      </c>
      <c r="T3" s="2" t="s">
        <v>73</v>
      </c>
      <c r="X3" s="2" t="s">
        <v>7</v>
      </c>
      <c r="Y3" s="2" t="s">
        <v>7</v>
      </c>
      <c r="Z3" s="2" t="s">
        <v>7</v>
      </c>
      <c r="AA3" s="2" t="s">
        <v>73</v>
      </c>
      <c r="AE3" s="2" t="s">
        <v>7</v>
      </c>
      <c r="AF3" s="2" t="s">
        <v>7</v>
      </c>
      <c r="AG3" s="2" t="s">
        <v>7</v>
      </c>
      <c r="AH3" s="2" t="s">
        <v>73</v>
      </c>
      <c r="AL3" s="2" t="s">
        <v>7</v>
      </c>
      <c r="AM3" s="2" t="s">
        <v>7</v>
      </c>
      <c r="AN3" s="2" t="s">
        <v>7</v>
      </c>
      <c r="AO3" s="7">
        <f>+'R1'!AO3*1.02</f>
        <v>510000</v>
      </c>
      <c r="AP3" s="7">
        <f>+'R1'!AP3*1.1</f>
        <v>275000</v>
      </c>
      <c r="AQ3" s="7">
        <f>+'R1'!AQ3*1.15</f>
        <v>114999.99999999999</v>
      </c>
      <c r="AX3" s="2">
        <f>+'R1'!AX3</f>
        <v>0.4</v>
      </c>
      <c r="BD3" s="2">
        <v>1</v>
      </c>
      <c r="BE3" s="2">
        <v>2</v>
      </c>
      <c r="BF3" s="2">
        <v>3</v>
      </c>
      <c r="BG3" s="2">
        <v>4</v>
      </c>
      <c r="BH3" s="2">
        <v>5</v>
      </c>
      <c r="BI3" s="2">
        <v>6</v>
      </c>
      <c r="BJ3" s="2">
        <v>7</v>
      </c>
      <c r="BK3" s="2">
        <v>8</v>
      </c>
      <c r="BL3" s="2">
        <v>9</v>
      </c>
      <c r="BM3" s="2">
        <v>10</v>
      </c>
      <c r="CQ3" s="176" t="s">
        <v>160</v>
      </c>
      <c r="DO3" s="2">
        <v>0</v>
      </c>
      <c r="DP3" s="11">
        <v>30</v>
      </c>
    </row>
    <row r="4" spans="2:126" x14ac:dyDescent="0.25">
      <c r="G4" s="5">
        <v>0.3</v>
      </c>
      <c r="H4" s="5">
        <v>0.3</v>
      </c>
      <c r="I4" s="5">
        <v>0.3</v>
      </c>
      <c r="AX4" s="2">
        <f>+'R1'!AX4</f>
        <v>0</v>
      </c>
      <c r="BC4" t="s">
        <v>55</v>
      </c>
      <c r="BD4" s="4">
        <v>0.4</v>
      </c>
      <c r="BE4" s="4">
        <v>0.4</v>
      </c>
      <c r="BF4" s="4">
        <v>0.3</v>
      </c>
      <c r="BG4" s="4">
        <v>0.2</v>
      </c>
      <c r="BH4" s="4">
        <v>0.1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10"/>
      <c r="BU4" s="2">
        <v>1</v>
      </c>
      <c r="BV4" s="2">
        <f>+BU4+1</f>
        <v>2</v>
      </c>
      <c r="BW4" s="2">
        <f t="shared" ref="BW4:CN4" si="0">+BV4+1</f>
        <v>3</v>
      </c>
      <c r="BX4" s="2">
        <f t="shared" si="0"/>
        <v>4</v>
      </c>
      <c r="BY4" s="2">
        <f t="shared" si="0"/>
        <v>5</v>
      </c>
      <c r="BZ4" s="2">
        <f t="shared" si="0"/>
        <v>6</v>
      </c>
      <c r="CA4" s="2">
        <f t="shared" si="0"/>
        <v>7</v>
      </c>
      <c r="CB4" s="2">
        <f t="shared" si="0"/>
        <v>8</v>
      </c>
      <c r="CC4" s="2">
        <f t="shared" si="0"/>
        <v>9</v>
      </c>
      <c r="CD4" s="2">
        <f t="shared" si="0"/>
        <v>10</v>
      </c>
      <c r="CE4" s="2">
        <f t="shared" si="0"/>
        <v>11</v>
      </c>
      <c r="CF4" s="2">
        <f t="shared" si="0"/>
        <v>12</v>
      </c>
      <c r="CG4" s="2">
        <f t="shared" si="0"/>
        <v>13</v>
      </c>
      <c r="CH4" s="2">
        <f t="shared" si="0"/>
        <v>14</v>
      </c>
      <c r="CI4" s="2">
        <f>+CH4+1</f>
        <v>15</v>
      </c>
      <c r="CJ4" s="2">
        <f t="shared" si="0"/>
        <v>16</v>
      </c>
      <c r="CK4" s="2">
        <f t="shared" si="0"/>
        <v>17</v>
      </c>
      <c r="CL4" s="2">
        <f t="shared" si="0"/>
        <v>18</v>
      </c>
      <c r="CM4" s="2">
        <f t="shared" si="0"/>
        <v>19</v>
      </c>
      <c r="CN4" s="2">
        <f t="shared" si="0"/>
        <v>20</v>
      </c>
      <c r="DC4" s="2" t="s">
        <v>132</v>
      </c>
      <c r="DO4" s="2">
        <v>0.5</v>
      </c>
      <c r="DP4" s="11">
        <f>MAX(DP3-DQ4,0)</f>
        <v>29</v>
      </c>
      <c r="DQ4" s="2">
        <v>1</v>
      </c>
      <c r="DT4" s="2" t="s">
        <v>3</v>
      </c>
      <c r="DU4" s="2" t="s">
        <v>4</v>
      </c>
      <c r="DV4" s="2" t="s">
        <v>5</v>
      </c>
    </row>
    <row r="5" spans="2:126" ht="15.75" thickBot="1" x14ac:dyDescent="0.3">
      <c r="AX5" s="2">
        <f>+'R1'!AX5</f>
        <v>1</v>
      </c>
      <c r="BD5" s="2">
        <v>1</v>
      </c>
      <c r="BE5" s="2">
        <v>2</v>
      </c>
      <c r="BF5" s="2">
        <v>3</v>
      </c>
      <c r="BG5" s="2">
        <v>4</v>
      </c>
      <c r="BH5" s="2">
        <v>5</v>
      </c>
      <c r="BI5" s="2">
        <v>6</v>
      </c>
      <c r="BJ5" s="2">
        <v>7</v>
      </c>
      <c r="BK5" s="2">
        <v>8</v>
      </c>
      <c r="BL5" s="2">
        <v>9</v>
      </c>
      <c r="BM5" s="2">
        <v>10</v>
      </c>
      <c r="BN5" s="10"/>
      <c r="BT5" s="8">
        <f>SUM(AR6:AT6)</f>
        <v>0</v>
      </c>
      <c r="CS5" s="2">
        <v>1</v>
      </c>
      <c r="CT5" s="2">
        <v>2</v>
      </c>
      <c r="CU5" s="2">
        <v>3</v>
      </c>
      <c r="CV5" s="2">
        <v>4</v>
      </c>
      <c r="CW5" s="2">
        <v>5</v>
      </c>
      <c r="CX5" s="2">
        <v>6</v>
      </c>
      <c r="CY5" s="2">
        <v>7</v>
      </c>
      <c r="CZ5" s="2">
        <v>8</v>
      </c>
      <c r="DA5" s="2">
        <v>9</v>
      </c>
      <c r="DB5" s="2">
        <v>10</v>
      </c>
      <c r="DC5" s="2">
        <v>1</v>
      </c>
      <c r="DD5" s="2">
        <v>2</v>
      </c>
      <c r="DE5" s="2">
        <v>3</v>
      </c>
      <c r="DF5" s="2">
        <v>4</v>
      </c>
      <c r="DG5" s="2">
        <v>5</v>
      </c>
      <c r="DH5" s="2">
        <v>6</v>
      </c>
      <c r="DI5" s="2">
        <v>7</v>
      </c>
      <c r="DJ5" s="2">
        <v>8</v>
      </c>
      <c r="DK5" s="2">
        <v>9</v>
      </c>
      <c r="DL5" s="2">
        <v>10</v>
      </c>
      <c r="DO5" s="2">
        <f>+DO4+0.5</f>
        <v>1</v>
      </c>
      <c r="DP5" s="11">
        <f t="shared" ref="DP5:DP27" si="1">MAX(DP4-DQ5,0)</f>
        <v>27.25</v>
      </c>
      <c r="DQ5" s="2">
        <f>+DQ4+0.75</f>
        <v>1.75</v>
      </c>
      <c r="DT5" s="2" t="s">
        <v>6</v>
      </c>
      <c r="DU5" s="2" t="s">
        <v>6</v>
      </c>
      <c r="DV5" s="2" t="s">
        <v>6</v>
      </c>
    </row>
    <row r="6" spans="2:126" x14ac:dyDescent="0.25">
      <c r="B6" s="2">
        <v>1</v>
      </c>
      <c r="C6" s="16">
        <f>+C$110</f>
        <v>0</v>
      </c>
      <c r="D6" s="17" t="str">
        <f>IF($C6&gt;0,ABS(D$3-$C6),"")</f>
        <v/>
      </c>
      <c r="E6" s="17" t="str">
        <f t="shared" ref="D6:F25" si="2">IF($C6&gt;0,ABS(E$3-$C6),"")</f>
        <v/>
      </c>
      <c r="F6" s="17" t="str">
        <f t="shared" si="2"/>
        <v/>
      </c>
      <c r="G6" s="18" t="str">
        <f>IFERROR(MAX(G$4-D6*G$3,0),"")</f>
        <v/>
      </c>
      <c r="H6" s="18" t="str">
        <f t="shared" ref="H6:I25" si="3">IFERROR(MAX(H$4-E6*H$3,0),"")</f>
        <v/>
      </c>
      <c r="I6" s="18" t="str">
        <f t="shared" si="3"/>
        <v/>
      </c>
      <c r="J6" s="18" t="str">
        <f>IFERROR(G6/G$27,"")</f>
        <v/>
      </c>
      <c r="K6" s="18" t="str">
        <f t="shared" ref="K6:L21" si="4">IFERROR(H6/H$27,"")</f>
        <v/>
      </c>
      <c r="L6" s="19" t="str">
        <f t="shared" si="4"/>
        <v/>
      </c>
      <c r="M6" s="28" t="str">
        <f>+C$120</f>
        <v/>
      </c>
      <c r="N6" s="18" t="str">
        <f>IFERROR($M6*J6,"")</f>
        <v/>
      </c>
      <c r="O6" s="18" t="str">
        <f t="shared" ref="O6:P21" si="5">IFERROR($M6*K6,"")</f>
        <v/>
      </c>
      <c r="P6" s="18" t="str">
        <f t="shared" si="5"/>
        <v/>
      </c>
      <c r="Q6" s="18" t="str">
        <f>IFERROR(N6/N$27,"")</f>
        <v/>
      </c>
      <c r="R6" s="18" t="str">
        <f t="shared" ref="R6:S25" si="6">IFERROR(O6/O$27,"")</f>
        <v/>
      </c>
      <c r="S6" s="19" t="str">
        <f t="shared" si="6"/>
        <v/>
      </c>
      <c r="T6" s="28" t="str">
        <f>+C$105</f>
        <v/>
      </c>
      <c r="U6" s="18" t="str">
        <f>IFERROR($T6*Q6,"")</f>
        <v/>
      </c>
      <c r="V6" s="18" t="str">
        <f t="shared" ref="V6:W21" si="7">IFERROR($T6*R6,"")</f>
        <v/>
      </c>
      <c r="W6" s="18" t="str">
        <f t="shared" si="7"/>
        <v/>
      </c>
      <c r="X6" s="18" t="str">
        <f>IFERROR(U6/U$27,"")</f>
        <v/>
      </c>
      <c r="Y6" s="18" t="str">
        <f t="shared" ref="Y6:Z25" si="8">IFERROR(V6/V$27,"")</f>
        <v/>
      </c>
      <c r="Z6" s="19" t="str">
        <f t="shared" si="8"/>
        <v/>
      </c>
      <c r="AA6" s="28">
        <f>+H45</f>
        <v>0</v>
      </c>
      <c r="AB6" s="18" t="str">
        <f>IFERROR(X6*$AA6,"")</f>
        <v/>
      </c>
      <c r="AC6" s="18" t="str">
        <f t="shared" ref="AC6:AD21" si="9">IFERROR(Y6*$AA6,"")</f>
        <v/>
      </c>
      <c r="AD6" s="18" t="str">
        <f t="shared" si="9"/>
        <v/>
      </c>
      <c r="AE6" s="18" t="str">
        <f>IFERROR(AB6/AB$27,"")</f>
        <v/>
      </c>
      <c r="AF6" s="18" t="str">
        <f t="shared" ref="AF6:AG25" si="10">IFERROR(AC6/AC$27,"")</f>
        <v/>
      </c>
      <c r="AG6" s="19" t="str">
        <f t="shared" si="10"/>
        <v/>
      </c>
      <c r="AH6" s="28">
        <f>+C$125</f>
        <v>1.1000000000000001</v>
      </c>
      <c r="AI6" s="37" t="str">
        <f t="shared" ref="AI6:AI25" si="11">IFERROR($AH6*AE6*W$124+(1-W$124)*AE6,"")</f>
        <v/>
      </c>
      <c r="AJ6" s="37" t="str">
        <f t="shared" ref="AJ6:AJ25" si="12">IFERROR($AH6*AF6*W$124+(1-W$124)*AF6,"")</f>
        <v/>
      </c>
      <c r="AK6" s="37" t="str">
        <f t="shared" ref="AK6:AK25" si="13">IFERROR($AH6*AG6*W$124+(1-W$124)*AG6,"")</f>
        <v/>
      </c>
      <c r="AL6" s="18" t="str">
        <f>IFERROR(((AI6/AI$27)*$AX$2)+(CT37*$AX$3)+$M6*$AX$4,"")</f>
        <v/>
      </c>
      <c r="AM6" s="18" t="str">
        <f t="shared" ref="AM6:AN21" si="14">IFERROR(((AJ6/AJ$27)*$AX$2)+(CU37*$AX$3)+$M6*$AX$4,"")</f>
        <v/>
      </c>
      <c r="AN6" s="19" t="str">
        <f t="shared" si="14"/>
        <v/>
      </c>
      <c r="AO6" s="31" t="str">
        <f>IFERROR(ROUND(DT7*AO$3,0),"")</f>
        <v/>
      </c>
      <c r="AP6" s="17" t="str">
        <f>IFERROR(ROUND(DU7*AP$3,0),"")</f>
        <v/>
      </c>
      <c r="AQ6" s="32" t="str">
        <f>IFERROR(ROUND(DV7*AQ$3,0),"")</f>
        <v/>
      </c>
      <c r="AR6" s="28" t="str">
        <f>IFERROR(AO6/AO$27,"")</f>
        <v/>
      </c>
      <c r="AS6" s="18" t="str">
        <f t="shared" ref="AS6:AT21" si="15">IFERROR(AP6/AP$27,"")</f>
        <v/>
      </c>
      <c r="AT6" s="19" t="str">
        <f t="shared" si="15"/>
        <v/>
      </c>
      <c r="AU6" s="7">
        <f>SUM(AO6:AQ6)</f>
        <v>0</v>
      </c>
      <c r="BC6" t="s">
        <v>56</v>
      </c>
      <c r="BD6" s="4">
        <v>0</v>
      </c>
      <c r="BE6" s="4">
        <v>0</v>
      </c>
      <c r="BF6" s="4">
        <v>0.1</v>
      </c>
      <c r="BG6" s="4">
        <v>0.2</v>
      </c>
      <c r="BH6" s="4">
        <v>0.3</v>
      </c>
      <c r="BI6" s="4">
        <v>0.3</v>
      </c>
      <c r="BJ6" s="4">
        <v>0.2</v>
      </c>
      <c r="BK6" s="4">
        <v>0.1</v>
      </c>
      <c r="BL6" s="4">
        <v>0</v>
      </c>
      <c r="BM6" s="4">
        <v>0</v>
      </c>
      <c r="BN6" s="10"/>
      <c r="BT6" s="8">
        <f t="shared" ref="BT6:BT23" si="16">SUM(AR7:AT7)</f>
        <v>0</v>
      </c>
      <c r="BU6" s="2">
        <f t="array" ref="BU6:CN6">TRANSPOSE(BT5:BT24)</f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S6" s="2" t="str">
        <f>IF(C83&gt;0,C83,"")</f>
        <v/>
      </c>
      <c r="CT6" s="2" t="str">
        <f t="shared" ref="CT6:DB7" si="17">IF(D83&gt;0,D83,"")</f>
        <v/>
      </c>
      <c r="CU6" s="2" t="str">
        <f t="shared" si="17"/>
        <v/>
      </c>
      <c r="CV6" s="2" t="str">
        <f t="shared" si="17"/>
        <v/>
      </c>
      <c r="CW6" s="2" t="str">
        <f t="shared" si="17"/>
        <v/>
      </c>
      <c r="CX6" s="2" t="str">
        <f t="shared" si="17"/>
        <v/>
      </c>
      <c r="CY6" s="2" t="str">
        <f t="shared" si="17"/>
        <v/>
      </c>
      <c r="CZ6" s="2" t="str">
        <f t="shared" si="17"/>
        <v/>
      </c>
      <c r="DA6" s="2" t="str">
        <f t="shared" si="17"/>
        <v/>
      </c>
      <c r="DB6" s="2" t="str">
        <f t="shared" si="17"/>
        <v/>
      </c>
      <c r="DC6" s="2" t="str">
        <f>IF(C130&gt;0,C130,"")</f>
        <v/>
      </c>
      <c r="DD6" s="2" t="str">
        <f t="shared" ref="DD6:DL7" si="18">IF(D130&gt;0,D130,"")</f>
        <v/>
      </c>
      <c r="DE6" s="2" t="str">
        <f t="shared" si="18"/>
        <v/>
      </c>
      <c r="DF6" s="2" t="str">
        <f t="shared" si="18"/>
        <v/>
      </c>
      <c r="DG6" s="2" t="str">
        <f t="shared" si="18"/>
        <v/>
      </c>
      <c r="DH6" s="2" t="str">
        <f t="shared" si="18"/>
        <v/>
      </c>
      <c r="DI6" s="2" t="str">
        <f t="shared" si="18"/>
        <v/>
      </c>
      <c r="DJ6" s="2" t="str">
        <f t="shared" si="18"/>
        <v/>
      </c>
      <c r="DK6" s="2" t="str">
        <f t="shared" si="18"/>
        <v/>
      </c>
      <c r="DL6" s="2" t="str">
        <f t="shared" si="18"/>
        <v/>
      </c>
      <c r="DO6" s="2">
        <f t="shared" ref="DO6:DO27" si="19">+DO5+0.5</f>
        <v>1.5</v>
      </c>
      <c r="DP6" s="11">
        <f t="shared" si="1"/>
        <v>24.75</v>
      </c>
      <c r="DQ6" s="2">
        <f t="shared" ref="DQ6:DQ27" si="20">+DQ5+0.75</f>
        <v>2.5</v>
      </c>
      <c r="DT6" s="2" t="s">
        <v>162</v>
      </c>
      <c r="DU6" s="2" t="s">
        <v>162</v>
      </c>
      <c r="DV6" s="2" t="s">
        <v>162</v>
      </c>
    </row>
    <row r="7" spans="2:126" x14ac:dyDescent="0.25">
      <c r="B7" s="2">
        <v>2</v>
      </c>
      <c r="C7" s="20">
        <f>+D$110</f>
        <v>0</v>
      </c>
      <c r="D7" s="7" t="str">
        <f t="shared" si="2"/>
        <v/>
      </c>
      <c r="E7" s="7" t="str">
        <f t="shared" si="2"/>
        <v/>
      </c>
      <c r="F7" s="7" t="str">
        <f t="shared" si="2"/>
        <v/>
      </c>
      <c r="G7" s="21" t="str">
        <f t="shared" ref="G7:G25" si="21">IFERROR(MAX(G$4-D7*G$3,0),"")</f>
        <v/>
      </c>
      <c r="H7" s="21" t="str">
        <f t="shared" si="3"/>
        <v/>
      </c>
      <c r="I7" s="21" t="str">
        <f t="shared" si="3"/>
        <v/>
      </c>
      <c r="J7" s="21" t="str">
        <f t="shared" ref="J7:L25" si="22">IFERROR(G7/G$27,"")</f>
        <v/>
      </c>
      <c r="K7" s="21" t="str">
        <f t="shared" si="4"/>
        <v/>
      </c>
      <c r="L7" s="22" t="str">
        <f t="shared" si="4"/>
        <v/>
      </c>
      <c r="M7" s="29" t="str">
        <f>+D$120</f>
        <v/>
      </c>
      <c r="N7" s="21" t="str">
        <f t="shared" ref="N7:N15" si="23">IFERROR($M7*J7,"")</f>
        <v/>
      </c>
      <c r="O7" s="21" t="str">
        <f t="shared" si="5"/>
        <v/>
      </c>
      <c r="P7" s="21" t="str">
        <f t="shared" si="5"/>
        <v/>
      </c>
      <c r="Q7" s="21" t="str">
        <f t="shared" ref="Q7:Q25" si="24">IFERROR(N7/N$27,"")</f>
        <v/>
      </c>
      <c r="R7" s="21" t="str">
        <f t="shared" si="6"/>
        <v/>
      </c>
      <c r="S7" s="22" t="str">
        <f t="shared" si="6"/>
        <v/>
      </c>
      <c r="T7" s="29" t="str">
        <f>+D$105</f>
        <v/>
      </c>
      <c r="U7" s="21" t="str">
        <f t="shared" ref="U7:U15" si="25">IFERROR($T7*Q7,"")</f>
        <v/>
      </c>
      <c r="V7" s="21" t="str">
        <f t="shared" si="7"/>
        <v/>
      </c>
      <c r="W7" s="21" t="str">
        <f t="shared" si="7"/>
        <v/>
      </c>
      <c r="X7" s="21" t="str">
        <f t="shared" ref="X7:X25" si="26">IFERROR(U7/U$27,"")</f>
        <v/>
      </c>
      <c r="Y7" s="21" t="str">
        <f t="shared" si="8"/>
        <v/>
      </c>
      <c r="Z7" s="22" t="str">
        <f t="shared" si="8"/>
        <v/>
      </c>
      <c r="AA7" s="29">
        <f t="shared" ref="AA7:AA15" si="27">+H46</f>
        <v>0</v>
      </c>
      <c r="AB7" s="21" t="str">
        <f t="shared" ref="AB7:AB15" si="28">IFERROR(X7*$AA7,"")</f>
        <v/>
      </c>
      <c r="AC7" s="21" t="str">
        <f t="shared" si="9"/>
        <v/>
      </c>
      <c r="AD7" s="21" t="str">
        <f t="shared" si="9"/>
        <v/>
      </c>
      <c r="AE7" s="21" t="str">
        <f t="shared" ref="AE7:AE25" si="29">IFERROR(AB7/AB$27,"")</f>
        <v/>
      </c>
      <c r="AF7" s="21" t="str">
        <f t="shared" si="10"/>
        <v/>
      </c>
      <c r="AG7" s="22" t="str">
        <f t="shared" si="10"/>
        <v/>
      </c>
      <c r="AH7" s="29">
        <f>+D$125</f>
        <v>1.1000000000000001</v>
      </c>
      <c r="AI7" s="38" t="str">
        <f t="shared" si="11"/>
        <v/>
      </c>
      <c r="AJ7" s="38" t="str">
        <f t="shared" si="12"/>
        <v/>
      </c>
      <c r="AK7" s="38" t="str">
        <f t="shared" si="13"/>
        <v/>
      </c>
      <c r="AL7" s="21" t="str">
        <f t="shared" ref="AL7:AN22" si="30">IFERROR(((AI7/AI$27)*$AX$2)+(CT38*$AX$3)+$M7*$AX$4,"")</f>
        <v/>
      </c>
      <c r="AM7" s="21" t="str">
        <f t="shared" si="14"/>
        <v/>
      </c>
      <c r="AN7" s="22" t="str">
        <f t="shared" si="14"/>
        <v/>
      </c>
      <c r="AO7" s="33" t="str">
        <f t="shared" ref="AO7:AQ25" si="31">IFERROR(ROUND(DT8*AO$3,0),"")</f>
        <v/>
      </c>
      <c r="AP7" s="7" t="str">
        <f t="shared" si="31"/>
        <v/>
      </c>
      <c r="AQ7" s="34" t="str">
        <f t="shared" si="31"/>
        <v/>
      </c>
      <c r="AR7" s="29" t="str">
        <f t="shared" ref="AR7:AT25" si="32">IFERROR(AO7/AO$27,"")</f>
        <v/>
      </c>
      <c r="AS7" s="21" t="str">
        <f t="shared" si="15"/>
        <v/>
      </c>
      <c r="AT7" s="22" t="str">
        <f t="shared" si="15"/>
        <v/>
      </c>
      <c r="AU7" s="7">
        <f t="shared" ref="AU7:AU25" si="33">SUM(AO7:AQ7)</f>
        <v>0</v>
      </c>
      <c r="BD7" s="2">
        <v>1</v>
      </c>
      <c r="BE7" s="2">
        <v>2</v>
      </c>
      <c r="BF7" s="2">
        <v>3</v>
      </c>
      <c r="BG7" s="2">
        <v>4</v>
      </c>
      <c r="BH7" s="2">
        <v>5</v>
      </c>
      <c r="BI7" s="2">
        <v>6</v>
      </c>
      <c r="BJ7" s="2">
        <v>7</v>
      </c>
      <c r="BK7" s="2">
        <v>8</v>
      </c>
      <c r="BL7" s="2">
        <v>9</v>
      </c>
      <c r="BM7" s="2">
        <v>10</v>
      </c>
      <c r="BN7" s="10"/>
      <c r="BT7" s="8">
        <f t="shared" si="16"/>
        <v>0</v>
      </c>
      <c r="CR7" s="2" t="s">
        <v>161</v>
      </c>
      <c r="CS7" s="2" t="str">
        <f>IF(C84&gt;0,C84,"")</f>
        <v/>
      </c>
      <c r="CT7" s="2" t="str">
        <f t="shared" si="17"/>
        <v/>
      </c>
      <c r="CU7" s="2" t="str">
        <f t="shared" si="17"/>
        <v/>
      </c>
      <c r="CV7" s="2" t="str">
        <f t="shared" si="17"/>
        <v/>
      </c>
      <c r="CW7" s="2" t="str">
        <f t="shared" si="17"/>
        <v/>
      </c>
      <c r="CX7" s="2" t="str">
        <f t="shared" si="17"/>
        <v/>
      </c>
      <c r="CY7" s="2" t="str">
        <f t="shared" si="17"/>
        <v/>
      </c>
      <c r="CZ7" s="2" t="str">
        <f t="shared" si="17"/>
        <v/>
      </c>
      <c r="DA7" s="2" t="str">
        <f t="shared" si="17"/>
        <v/>
      </c>
      <c r="DB7" s="2" t="str">
        <f t="shared" si="17"/>
        <v/>
      </c>
      <c r="DC7" s="2" t="str">
        <f>IF(C131&gt;0,C131,"")</f>
        <v/>
      </c>
      <c r="DD7" s="2" t="str">
        <f t="shared" si="18"/>
        <v/>
      </c>
      <c r="DE7" s="2" t="str">
        <f t="shared" si="18"/>
        <v/>
      </c>
      <c r="DF7" s="2" t="str">
        <f t="shared" si="18"/>
        <v/>
      </c>
      <c r="DG7" s="2" t="str">
        <f t="shared" si="18"/>
        <v/>
      </c>
      <c r="DH7" s="2" t="str">
        <f t="shared" si="18"/>
        <v/>
      </c>
      <c r="DI7" s="2" t="str">
        <f t="shared" si="18"/>
        <v/>
      </c>
      <c r="DJ7" s="2" t="str">
        <f t="shared" si="18"/>
        <v/>
      </c>
      <c r="DK7" s="2" t="str">
        <f t="shared" si="18"/>
        <v/>
      </c>
      <c r="DL7" s="2" t="str">
        <f t="shared" si="18"/>
        <v/>
      </c>
      <c r="DO7" s="2">
        <f t="shared" si="19"/>
        <v>2</v>
      </c>
      <c r="DP7" s="11">
        <f t="shared" si="1"/>
        <v>21.5</v>
      </c>
      <c r="DQ7" s="2">
        <f t="shared" si="20"/>
        <v>3.25</v>
      </c>
      <c r="DT7" s="5" t="str">
        <f>IFERROR(AL6/AL$27,"")</f>
        <v/>
      </c>
      <c r="DU7" s="5" t="str">
        <f t="shared" ref="DU7:DV22" si="34">IFERROR(AM6/AM$27,"")</f>
        <v/>
      </c>
      <c r="DV7" s="5" t="str">
        <f t="shared" si="34"/>
        <v/>
      </c>
    </row>
    <row r="8" spans="2:126" x14ac:dyDescent="0.25">
      <c r="B8" s="2">
        <v>3</v>
      </c>
      <c r="C8" s="20">
        <f>+E$110</f>
        <v>0</v>
      </c>
      <c r="D8" s="7" t="str">
        <f t="shared" si="2"/>
        <v/>
      </c>
      <c r="E8" s="7" t="str">
        <f t="shared" si="2"/>
        <v/>
      </c>
      <c r="F8" s="7" t="str">
        <f t="shared" si="2"/>
        <v/>
      </c>
      <c r="G8" s="21" t="str">
        <f t="shared" si="21"/>
        <v/>
      </c>
      <c r="H8" s="21" t="str">
        <f t="shared" si="3"/>
        <v/>
      </c>
      <c r="I8" s="21" t="str">
        <f t="shared" si="3"/>
        <v/>
      </c>
      <c r="J8" s="21" t="str">
        <f t="shared" si="22"/>
        <v/>
      </c>
      <c r="K8" s="21" t="str">
        <f t="shared" si="4"/>
        <v/>
      </c>
      <c r="L8" s="22" t="str">
        <f t="shared" si="4"/>
        <v/>
      </c>
      <c r="M8" s="29" t="str">
        <f>+E$120</f>
        <v/>
      </c>
      <c r="N8" s="21" t="str">
        <f t="shared" si="23"/>
        <v/>
      </c>
      <c r="O8" s="21" t="str">
        <f t="shared" si="5"/>
        <v/>
      </c>
      <c r="P8" s="21" t="str">
        <f t="shared" si="5"/>
        <v/>
      </c>
      <c r="Q8" s="21" t="str">
        <f t="shared" si="24"/>
        <v/>
      </c>
      <c r="R8" s="21" t="str">
        <f t="shared" si="6"/>
        <v/>
      </c>
      <c r="S8" s="22" t="str">
        <f t="shared" si="6"/>
        <v/>
      </c>
      <c r="T8" s="29" t="str">
        <f>+E$105</f>
        <v/>
      </c>
      <c r="U8" s="21" t="str">
        <f t="shared" si="25"/>
        <v/>
      </c>
      <c r="V8" s="21" t="str">
        <f t="shared" si="7"/>
        <v/>
      </c>
      <c r="W8" s="21" t="str">
        <f t="shared" si="7"/>
        <v/>
      </c>
      <c r="X8" s="21" t="str">
        <f t="shared" si="26"/>
        <v/>
      </c>
      <c r="Y8" s="21" t="str">
        <f t="shared" si="8"/>
        <v/>
      </c>
      <c r="Z8" s="22" t="str">
        <f t="shared" si="8"/>
        <v/>
      </c>
      <c r="AA8" s="29">
        <f t="shared" si="27"/>
        <v>0</v>
      </c>
      <c r="AB8" s="21" t="str">
        <f t="shared" si="28"/>
        <v/>
      </c>
      <c r="AC8" s="21" t="str">
        <f t="shared" si="9"/>
        <v/>
      </c>
      <c r="AD8" s="21" t="str">
        <f t="shared" si="9"/>
        <v/>
      </c>
      <c r="AE8" s="21" t="str">
        <f t="shared" si="29"/>
        <v/>
      </c>
      <c r="AF8" s="21" t="str">
        <f t="shared" si="10"/>
        <v/>
      </c>
      <c r="AG8" s="22" t="str">
        <f t="shared" si="10"/>
        <v/>
      </c>
      <c r="AH8" s="29">
        <f>+E$125</f>
        <v>1.1000000000000001</v>
      </c>
      <c r="AI8" s="38" t="str">
        <f t="shared" si="11"/>
        <v/>
      </c>
      <c r="AJ8" s="38" t="str">
        <f t="shared" si="12"/>
        <v/>
      </c>
      <c r="AK8" s="38" t="str">
        <f t="shared" si="13"/>
        <v/>
      </c>
      <c r="AL8" s="21" t="str">
        <f t="shared" si="30"/>
        <v/>
      </c>
      <c r="AM8" s="21" t="str">
        <f t="shared" si="14"/>
        <v/>
      </c>
      <c r="AN8" s="22" t="str">
        <f t="shared" si="14"/>
        <v/>
      </c>
      <c r="AO8" s="33" t="str">
        <f t="shared" si="31"/>
        <v/>
      </c>
      <c r="AP8" s="7" t="str">
        <f t="shared" si="31"/>
        <v/>
      </c>
      <c r="AQ8" s="34" t="str">
        <f t="shared" si="31"/>
        <v/>
      </c>
      <c r="AR8" s="29" t="str">
        <f t="shared" si="32"/>
        <v/>
      </c>
      <c r="AS8" s="21" t="str">
        <f t="shared" si="15"/>
        <v/>
      </c>
      <c r="AT8" s="22" t="str">
        <f t="shared" si="15"/>
        <v/>
      </c>
      <c r="AU8" s="7">
        <f t="shared" si="33"/>
        <v>0</v>
      </c>
      <c r="BC8" t="s">
        <v>57</v>
      </c>
      <c r="BD8" s="4">
        <v>0</v>
      </c>
      <c r="BE8" s="4">
        <v>0</v>
      </c>
      <c r="BF8" s="4">
        <v>0</v>
      </c>
      <c r="BG8" s="4">
        <v>0.1</v>
      </c>
      <c r="BH8" s="4">
        <v>0.2</v>
      </c>
      <c r="BI8" s="4">
        <v>0.3</v>
      </c>
      <c r="BJ8" s="4">
        <v>0.4</v>
      </c>
      <c r="BK8" s="4">
        <v>0.5</v>
      </c>
      <c r="BL8" s="4">
        <v>0.6</v>
      </c>
      <c r="BM8" s="4">
        <v>0.8</v>
      </c>
      <c r="BN8" s="10"/>
      <c r="BT8" s="8">
        <f t="shared" si="16"/>
        <v>0</v>
      </c>
      <c r="DO8" s="2">
        <f t="shared" si="19"/>
        <v>2.5</v>
      </c>
      <c r="DP8" s="11">
        <f t="shared" si="1"/>
        <v>17.5</v>
      </c>
      <c r="DQ8" s="2">
        <f t="shared" si="20"/>
        <v>4</v>
      </c>
      <c r="DT8" s="5" t="str">
        <f t="shared" ref="DT8:DV26" si="35">IFERROR(AL7/AL$27,"")</f>
        <v/>
      </c>
      <c r="DU8" s="5" t="str">
        <f t="shared" si="34"/>
        <v/>
      </c>
      <c r="DV8" s="5" t="str">
        <f t="shared" si="34"/>
        <v/>
      </c>
    </row>
    <row r="9" spans="2:126" x14ac:dyDescent="0.25">
      <c r="B9" s="2">
        <v>4</v>
      </c>
      <c r="C9" s="20">
        <f>+F$110</f>
        <v>0</v>
      </c>
      <c r="D9" s="7" t="str">
        <f t="shared" si="2"/>
        <v/>
      </c>
      <c r="E9" s="7" t="str">
        <f t="shared" si="2"/>
        <v/>
      </c>
      <c r="F9" s="7" t="str">
        <f t="shared" si="2"/>
        <v/>
      </c>
      <c r="G9" s="21" t="str">
        <f t="shared" si="21"/>
        <v/>
      </c>
      <c r="H9" s="21" t="str">
        <f t="shared" si="3"/>
        <v/>
      </c>
      <c r="I9" s="21" t="str">
        <f t="shared" si="3"/>
        <v/>
      </c>
      <c r="J9" s="21" t="str">
        <f t="shared" si="22"/>
        <v/>
      </c>
      <c r="K9" s="21" t="str">
        <f t="shared" si="4"/>
        <v/>
      </c>
      <c r="L9" s="22" t="str">
        <f t="shared" si="4"/>
        <v/>
      </c>
      <c r="M9" s="29" t="str">
        <f>+F$120</f>
        <v/>
      </c>
      <c r="N9" s="21" t="str">
        <f t="shared" si="23"/>
        <v/>
      </c>
      <c r="O9" s="21" t="str">
        <f t="shared" si="5"/>
        <v/>
      </c>
      <c r="P9" s="21" t="str">
        <f t="shared" si="5"/>
        <v/>
      </c>
      <c r="Q9" s="21" t="str">
        <f t="shared" si="24"/>
        <v/>
      </c>
      <c r="R9" s="21" t="str">
        <f t="shared" si="6"/>
        <v/>
      </c>
      <c r="S9" s="22" t="str">
        <f t="shared" si="6"/>
        <v/>
      </c>
      <c r="T9" s="29" t="str">
        <f>+F$105</f>
        <v/>
      </c>
      <c r="U9" s="21" t="str">
        <f t="shared" si="25"/>
        <v/>
      </c>
      <c r="V9" s="21" t="str">
        <f t="shared" si="7"/>
        <v/>
      </c>
      <c r="W9" s="21" t="str">
        <f t="shared" si="7"/>
        <v/>
      </c>
      <c r="X9" s="21" t="str">
        <f t="shared" si="26"/>
        <v/>
      </c>
      <c r="Y9" s="21" t="str">
        <f t="shared" si="8"/>
        <v/>
      </c>
      <c r="Z9" s="22" t="str">
        <f t="shared" si="8"/>
        <v/>
      </c>
      <c r="AA9" s="29">
        <f t="shared" si="27"/>
        <v>0</v>
      </c>
      <c r="AB9" s="21" t="str">
        <f t="shared" si="28"/>
        <v/>
      </c>
      <c r="AC9" s="21" t="str">
        <f t="shared" si="9"/>
        <v/>
      </c>
      <c r="AD9" s="21" t="str">
        <f t="shared" si="9"/>
        <v/>
      </c>
      <c r="AE9" s="21" t="str">
        <f t="shared" si="29"/>
        <v/>
      </c>
      <c r="AF9" s="21" t="str">
        <f t="shared" si="10"/>
        <v/>
      </c>
      <c r="AG9" s="22" t="str">
        <f t="shared" si="10"/>
        <v/>
      </c>
      <c r="AH9" s="29">
        <f>+F$125</f>
        <v>1.1000000000000001</v>
      </c>
      <c r="AI9" s="38" t="str">
        <f t="shared" si="11"/>
        <v/>
      </c>
      <c r="AJ9" s="38" t="str">
        <f t="shared" si="12"/>
        <v/>
      </c>
      <c r="AK9" s="38" t="str">
        <f t="shared" si="13"/>
        <v/>
      </c>
      <c r="AL9" s="21" t="str">
        <f t="shared" si="30"/>
        <v/>
      </c>
      <c r="AM9" s="21" t="str">
        <f t="shared" si="14"/>
        <v/>
      </c>
      <c r="AN9" s="22" t="str">
        <f t="shared" si="14"/>
        <v/>
      </c>
      <c r="AO9" s="33" t="str">
        <f t="shared" si="31"/>
        <v/>
      </c>
      <c r="AP9" s="7" t="str">
        <f t="shared" si="31"/>
        <v/>
      </c>
      <c r="AQ9" s="34" t="str">
        <f t="shared" si="31"/>
        <v/>
      </c>
      <c r="AR9" s="29" t="str">
        <f t="shared" si="32"/>
        <v/>
      </c>
      <c r="AS9" s="21" t="str">
        <f t="shared" si="15"/>
        <v/>
      </c>
      <c r="AT9" s="22" t="str">
        <f t="shared" si="15"/>
        <v/>
      </c>
      <c r="AU9" s="7">
        <f t="shared" si="33"/>
        <v>0</v>
      </c>
      <c r="BD9" s="2">
        <v>1</v>
      </c>
      <c r="BE9" s="2">
        <v>2</v>
      </c>
      <c r="BF9" s="2">
        <v>3</v>
      </c>
      <c r="BG9" s="2">
        <v>4</v>
      </c>
      <c r="BH9" s="2">
        <v>5</v>
      </c>
      <c r="BI9" s="2">
        <v>6</v>
      </c>
      <c r="BJ9" s="2">
        <v>7</v>
      </c>
      <c r="BK9" s="2">
        <v>8</v>
      </c>
      <c r="BL9" s="2">
        <v>9</v>
      </c>
      <c r="BM9" s="2">
        <v>10</v>
      </c>
      <c r="BT9" s="8">
        <f t="shared" si="16"/>
        <v>0</v>
      </c>
      <c r="CQ9" s="2" t="s">
        <v>132</v>
      </c>
      <c r="CR9" s="2">
        <v>2.5</v>
      </c>
      <c r="CS9" s="2" t="str">
        <f>IFERROR(CS$6-$CR9,"")</f>
        <v/>
      </c>
      <c r="CT9" s="2" t="str">
        <f t="shared" ref="CT9:DL11" si="36">IFERROR(CT$6-$CR9,"")</f>
        <v/>
      </c>
      <c r="CU9" s="2" t="str">
        <f t="shared" si="36"/>
        <v/>
      </c>
      <c r="CV9" s="2" t="str">
        <f t="shared" si="36"/>
        <v/>
      </c>
      <c r="CW9" s="2" t="str">
        <f t="shared" si="36"/>
        <v/>
      </c>
      <c r="CX9" s="2" t="str">
        <f t="shared" si="36"/>
        <v/>
      </c>
      <c r="CY9" s="2" t="str">
        <f t="shared" si="36"/>
        <v/>
      </c>
      <c r="CZ9" s="2" t="str">
        <f t="shared" si="36"/>
        <v/>
      </c>
      <c r="DA9" s="2" t="str">
        <f t="shared" si="36"/>
        <v/>
      </c>
      <c r="DB9" s="2" t="str">
        <f t="shared" si="36"/>
        <v/>
      </c>
      <c r="DC9" s="2" t="str">
        <f t="shared" si="36"/>
        <v/>
      </c>
      <c r="DD9" s="2" t="str">
        <f t="shared" si="36"/>
        <v/>
      </c>
      <c r="DE9" s="2" t="str">
        <f t="shared" si="36"/>
        <v/>
      </c>
      <c r="DF9" s="2" t="str">
        <f t="shared" si="36"/>
        <v/>
      </c>
      <c r="DG9" s="2" t="str">
        <f t="shared" si="36"/>
        <v/>
      </c>
      <c r="DH9" s="2" t="str">
        <f t="shared" si="36"/>
        <v/>
      </c>
      <c r="DI9" s="2" t="str">
        <f t="shared" si="36"/>
        <v/>
      </c>
      <c r="DJ9" s="2" t="str">
        <f t="shared" si="36"/>
        <v/>
      </c>
      <c r="DK9" s="2" t="str">
        <f t="shared" si="36"/>
        <v/>
      </c>
      <c r="DL9" s="2" t="str">
        <f t="shared" si="36"/>
        <v/>
      </c>
      <c r="DO9" s="2">
        <f t="shared" si="19"/>
        <v>3</v>
      </c>
      <c r="DP9" s="11">
        <f t="shared" si="1"/>
        <v>12.75</v>
      </c>
      <c r="DQ9" s="2">
        <f t="shared" si="20"/>
        <v>4.75</v>
      </c>
      <c r="DT9" s="5" t="str">
        <f t="shared" si="35"/>
        <v/>
      </c>
      <c r="DU9" s="5" t="str">
        <f t="shared" si="34"/>
        <v/>
      </c>
      <c r="DV9" s="5" t="str">
        <f t="shared" si="34"/>
        <v/>
      </c>
    </row>
    <row r="10" spans="2:126" x14ac:dyDescent="0.25">
      <c r="B10" s="2">
        <v>5</v>
      </c>
      <c r="C10" s="20">
        <f>+G$110</f>
        <v>0</v>
      </c>
      <c r="D10" s="7" t="str">
        <f t="shared" si="2"/>
        <v/>
      </c>
      <c r="E10" s="7" t="str">
        <f t="shared" si="2"/>
        <v/>
      </c>
      <c r="F10" s="7" t="str">
        <f t="shared" si="2"/>
        <v/>
      </c>
      <c r="G10" s="21" t="str">
        <f t="shared" si="21"/>
        <v/>
      </c>
      <c r="H10" s="21" t="str">
        <f t="shared" si="3"/>
        <v/>
      </c>
      <c r="I10" s="21" t="str">
        <f t="shared" si="3"/>
        <v/>
      </c>
      <c r="J10" s="21" t="str">
        <f t="shared" si="22"/>
        <v/>
      </c>
      <c r="K10" s="21" t="str">
        <f t="shared" si="4"/>
        <v/>
      </c>
      <c r="L10" s="22" t="str">
        <f t="shared" si="4"/>
        <v/>
      </c>
      <c r="M10" s="29" t="str">
        <f>+G$120</f>
        <v/>
      </c>
      <c r="N10" s="21" t="str">
        <f t="shared" si="23"/>
        <v/>
      </c>
      <c r="O10" s="21" t="str">
        <f t="shared" si="5"/>
        <v/>
      </c>
      <c r="P10" s="21" t="str">
        <f t="shared" si="5"/>
        <v/>
      </c>
      <c r="Q10" s="21" t="str">
        <f t="shared" si="24"/>
        <v/>
      </c>
      <c r="R10" s="21" t="str">
        <f t="shared" si="6"/>
        <v/>
      </c>
      <c r="S10" s="22" t="str">
        <f t="shared" si="6"/>
        <v/>
      </c>
      <c r="T10" s="29" t="str">
        <f>+G$105</f>
        <v/>
      </c>
      <c r="U10" s="21" t="str">
        <f t="shared" si="25"/>
        <v/>
      </c>
      <c r="V10" s="21" t="str">
        <f t="shared" si="7"/>
        <v/>
      </c>
      <c r="W10" s="21" t="str">
        <f t="shared" si="7"/>
        <v/>
      </c>
      <c r="X10" s="21" t="str">
        <f t="shared" si="26"/>
        <v/>
      </c>
      <c r="Y10" s="21" t="str">
        <f t="shared" si="8"/>
        <v/>
      </c>
      <c r="Z10" s="22" t="str">
        <f t="shared" si="8"/>
        <v/>
      </c>
      <c r="AA10" s="29">
        <f t="shared" si="27"/>
        <v>0</v>
      </c>
      <c r="AB10" s="21" t="str">
        <f t="shared" si="28"/>
        <v/>
      </c>
      <c r="AC10" s="21" t="str">
        <f t="shared" si="9"/>
        <v/>
      </c>
      <c r="AD10" s="21" t="str">
        <f t="shared" si="9"/>
        <v/>
      </c>
      <c r="AE10" s="21" t="str">
        <f t="shared" si="29"/>
        <v/>
      </c>
      <c r="AF10" s="21" t="str">
        <f t="shared" si="10"/>
        <v/>
      </c>
      <c r="AG10" s="22" t="str">
        <f t="shared" si="10"/>
        <v/>
      </c>
      <c r="AH10" s="29">
        <f>+G$125</f>
        <v>1.1000000000000001</v>
      </c>
      <c r="AI10" s="38" t="str">
        <f t="shared" si="11"/>
        <v/>
      </c>
      <c r="AJ10" s="38" t="str">
        <f t="shared" si="12"/>
        <v/>
      </c>
      <c r="AK10" s="38" t="str">
        <f t="shared" si="13"/>
        <v/>
      </c>
      <c r="AL10" s="21" t="str">
        <f t="shared" si="30"/>
        <v/>
      </c>
      <c r="AM10" s="21" t="str">
        <f t="shared" si="14"/>
        <v/>
      </c>
      <c r="AN10" s="22" t="str">
        <f t="shared" si="14"/>
        <v/>
      </c>
      <c r="AO10" s="33" t="str">
        <f t="shared" si="31"/>
        <v/>
      </c>
      <c r="AP10" s="7" t="str">
        <f t="shared" si="31"/>
        <v/>
      </c>
      <c r="AQ10" s="34" t="str">
        <f t="shared" si="31"/>
        <v/>
      </c>
      <c r="AR10" s="29" t="str">
        <f t="shared" si="32"/>
        <v/>
      </c>
      <c r="AS10" s="21" t="str">
        <f t="shared" si="15"/>
        <v/>
      </c>
      <c r="AT10" s="22" t="str">
        <f t="shared" si="15"/>
        <v/>
      </c>
      <c r="AU10" s="7">
        <f t="shared" si="33"/>
        <v>0</v>
      </c>
      <c r="BC10" t="s">
        <v>58</v>
      </c>
      <c r="BD10" s="4">
        <v>0.6</v>
      </c>
      <c r="BE10" s="4">
        <v>0.6</v>
      </c>
      <c r="BF10" s="4">
        <v>0.6</v>
      </c>
      <c r="BG10" s="4">
        <v>0.5</v>
      </c>
      <c r="BH10" s="4">
        <v>0.4</v>
      </c>
      <c r="BI10" s="4">
        <v>0.4</v>
      </c>
      <c r="BJ10" s="4">
        <v>0.4</v>
      </c>
      <c r="BK10" s="4">
        <v>0.4</v>
      </c>
      <c r="BL10" s="4">
        <v>0.4</v>
      </c>
      <c r="BM10" s="4">
        <v>0.2</v>
      </c>
      <c r="BT10" s="8">
        <f t="shared" si="16"/>
        <v>0</v>
      </c>
      <c r="CQ10" s="2" t="s">
        <v>158</v>
      </c>
      <c r="CR10" s="2">
        <v>5.5</v>
      </c>
      <c r="CS10" s="2" t="str">
        <f t="shared" ref="CS10:DH11" si="37">IFERROR(CS$6-$CR10,"")</f>
        <v/>
      </c>
      <c r="CT10" s="2" t="str">
        <f t="shared" si="37"/>
        <v/>
      </c>
      <c r="CU10" s="2" t="str">
        <f t="shared" si="37"/>
        <v/>
      </c>
      <c r="CV10" s="2" t="str">
        <f t="shared" si="37"/>
        <v/>
      </c>
      <c r="CW10" s="2" t="str">
        <f t="shared" si="37"/>
        <v/>
      </c>
      <c r="CX10" s="2" t="str">
        <f t="shared" si="37"/>
        <v/>
      </c>
      <c r="CY10" s="2" t="str">
        <f t="shared" si="37"/>
        <v/>
      </c>
      <c r="CZ10" s="2" t="str">
        <f t="shared" si="37"/>
        <v/>
      </c>
      <c r="DA10" s="2" t="str">
        <f t="shared" si="37"/>
        <v/>
      </c>
      <c r="DB10" s="2" t="str">
        <f t="shared" si="37"/>
        <v/>
      </c>
      <c r="DC10" s="2" t="str">
        <f t="shared" si="37"/>
        <v/>
      </c>
      <c r="DD10" s="2" t="str">
        <f t="shared" si="37"/>
        <v/>
      </c>
      <c r="DE10" s="2" t="str">
        <f t="shared" si="37"/>
        <v/>
      </c>
      <c r="DF10" s="2" t="str">
        <f t="shared" si="37"/>
        <v/>
      </c>
      <c r="DG10" s="2" t="str">
        <f t="shared" si="37"/>
        <v/>
      </c>
      <c r="DH10" s="2" t="str">
        <f t="shared" si="37"/>
        <v/>
      </c>
      <c r="DI10" s="2" t="str">
        <f t="shared" si="36"/>
        <v/>
      </c>
      <c r="DJ10" s="2" t="str">
        <f t="shared" si="36"/>
        <v/>
      </c>
      <c r="DK10" s="2" t="str">
        <f t="shared" si="36"/>
        <v/>
      </c>
      <c r="DL10" s="2" t="str">
        <f t="shared" si="36"/>
        <v/>
      </c>
      <c r="DO10" s="2">
        <f t="shared" si="19"/>
        <v>3.5</v>
      </c>
      <c r="DP10" s="11">
        <f t="shared" si="1"/>
        <v>7.25</v>
      </c>
      <c r="DQ10" s="2">
        <f t="shared" si="20"/>
        <v>5.5</v>
      </c>
      <c r="DT10" s="5" t="str">
        <f t="shared" si="35"/>
        <v/>
      </c>
      <c r="DU10" s="5" t="str">
        <f t="shared" si="34"/>
        <v/>
      </c>
      <c r="DV10" s="5" t="str">
        <f t="shared" si="34"/>
        <v/>
      </c>
    </row>
    <row r="11" spans="2:126" x14ac:dyDescent="0.25">
      <c r="B11" s="2">
        <v>6</v>
      </c>
      <c r="C11" s="20">
        <f>+H$110</f>
        <v>0</v>
      </c>
      <c r="D11" s="7" t="str">
        <f t="shared" si="2"/>
        <v/>
      </c>
      <c r="E11" s="7" t="str">
        <f t="shared" si="2"/>
        <v/>
      </c>
      <c r="F11" s="7" t="str">
        <f t="shared" si="2"/>
        <v/>
      </c>
      <c r="G11" s="21" t="str">
        <f t="shared" si="21"/>
        <v/>
      </c>
      <c r="H11" s="21" t="str">
        <f t="shared" si="3"/>
        <v/>
      </c>
      <c r="I11" s="21" t="str">
        <f t="shared" si="3"/>
        <v/>
      </c>
      <c r="J11" s="21" t="str">
        <f t="shared" si="22"/>
        <v/>
      </c>
      <c r="K11" s="21" t="str">
        <f t="shared" si="4"/>
        <v/>
      </c>
      <c r="L11" s="22" t="str">
        <f t="shared" si="4"/>
        <v/>
      </c>
      <c r="M11" s="29" t="str">
        <f>+H$120</f>
        <v/>
      </c>
      <c r="N11" s="21" t="str">
        <f t="shared" si="23"/>
        <v/>
      </c>
      <c r="O11" s="21" t="str">
        <f t="shared" si="5"/>
        <v/>
      </c>
      <c r="P11" s="21" t="str">
        <f t="shared" si="5"/>
        <v/>
      </c>
      <c r="Q11" s="21" t="str">
        <f t="shared" si="24"/>
        <v/>
      </c>
      <c r="R11" s="21" t="str">
        <f t="shared" si="6"/>
        <v/>
      </c>
      <c r="S11" s="22" t="str">
        <f t="shared" si="6"/>
        <v/>
      </c>
      <c r="T11" s="29" t="str">
        <f>+H$105</f>
        <v/>
      </c>
      <c r="U11" s="21" t="str">
        <f t="shared" si="25"/>
        <v/>
      </c>
      <c r="V11" s="21" t="str">
        <f t="shared" si="7"/>
        <v/>
      </c>
      <c r="W11" s="21" t="str">
        <f t="shared" si="7"/>
        <v/>
      </c>
      <c r="X11" s="21" t="str">
        <f t="shared" si="26"/>
        <v/>
      </c>
      <c r="Y11" s="21" t="str">
        <f t="shared" si="8"/>
        <v/>
      </c>
      <c r="Z11" s="22" t="str">
        <f t="shared" si="8"/>
        <v/>
      </c>
      <c r="AA11" s="29">
        <f t="shared" si="27"/>
        <v>0</v>
      </c>
      <c r="AB11" s="21" t="str">
        <f t="shared" si="28"/>
        <v/>
      </c>
      <c r="AC11" s="21" t="str">
        <f t="shared" si="9"/>
        <v/>
      </c>
      <c r="AD11" s="21" t="str">
        <f t="shared" si="9"/>
        <v/>
      </c>
      <c r="AE11" s="21" t="str">
        <f t="shared" si="29"/>
        <v/>
      </c>
      <c r="AF11" s="21" t="str">
        <f t="shared" si="10"/>
        <v/>
      </c>
      <c r="AG11" s="22" t="str">
        <f t="shared" si="10"/>
        <v/>
      </c>
      <c r="AH11" s="29">
        <f>+H$125</f>
        <v>1.1000000000000001</v>
      </c>
      <c r="AI11" s="38" t="str">
        <f t="shared" si="11"/>
        <v/>
      </c>
      <c r="AJ11" s="38" t="str">
        <f t="shared" si="12"/>
        <v/>
      </c>
      <c r="AK11" s="38" t="str">
        <f t="shared" si="13"/>
        <v/>
      </c>
      <c r="AL11" s="21" t="str">
        <f t="shared" si="30"/>
        <v/>
      </c>
      <c r="AM11" s="21" t="str">
        <f t="shared" si="14"/>
        <v/>
      </c>
      <c r="AN11" s="22" t="str">
        <f t="shared" si="14"/>
        <v/>
      </c>
      <c r="AO11" s="33" t="str">
        <f t="shared" si="31"/>
        <v/>
      </c>
      <c r="AP11" s="7" t="str">
        <f t="shared" si="31"/>
        <v/>
      </c>
      <c r="AQ11" s="34" t="str">
        <f t="shared" si="31"/>
        <v/>
      </c>
      <c r="AR11" s="29" t="str">
        <f t="shared" si="32"/>
        <v/>
      </c>
      <c r="AS11" s="21" t="str">
        <f t="shared" si="15"/>
        <v/>
      </c>
      <c r="AT11" s="22" t="str">
        <f t="shared" si="15"/>
        <v/>
      </c>
      <c r="AU11" s="7">
        <f t="shared" si="33"/>
        <v>0</v>
      </c>
      <c r="BT11" s="8">
        <f t="shared" si="16"/>
        <v>0</v>
      </c>
      <c r="CQ11" s="2" t="s">
        <v>159</v>
      </c>
      <c r="CR11" s="2">
        <v>8.5</v>
      </c>
      <c r="CS11" s="2" t="str">
        <f t="shared" si="37"/>
        <v/>
      </c>
      <c r="CT11" s="2" t="str">
        <f t="shared" si="36"/>
        <v/>
      </c>
      <c r="CU11" s="2" t="str">
        <f t="shared" si="36"/>
        <v/>
      </c>
      <c r="CV11" s="2" t="str">
        <f t="shared" si="36"/>
        <v/>
      </c>
      <c r="CW11" s="2" t="str">
        <f t="shared" si="36"/>
        <v/>
      </c>
      <c r="CX11" s="2" t="str">
        <f t="shared" si="36"/>
        <v/>
      </c>
      <c r="CY11" s="2" t="str">
        <f t="shared" si="36"/>
        <v/>
      </c>
      <c r="CZ11" s="2" t="str">
        <f t="shared" si="36"/>
        <v/>
      </c>
      <c r="DA11" s="2" t="str">
        <f t="shared" si="36"/>
        <v/>
      </c>
      <c r="DB11" s="2" t="str">
        <f t="shared" si="36"/>
        <v/>
      </c>
      <c r="DC11" s="2" t="str">
        <f t="shared" si="36"/>
        <v/>
      </c>
      <c r="DD11" s="2" t="str">
        <f t="shared" si="36"/>
        <v/>
      </c>
      <c r="DE11" s="2" t="str">
        <f t="shared" si="36"/>
        <v/>
      </c>
      <c r="DF11" s="2" t="str">
        <f t="shared" si="36"/>
        <v/>
      </c>
      <c r="DG11" s="2" t="str">
        <f t="shared" si="36"/>
        <v/>
      </c>
      <c r="DH11" s="2" t="str">
        <f t="shared" si="36"/>
        <v/>
      </c>
      <c r="DI11" s="2" t="str">
        <f t="shared" si="36"/>
        <v/>
      </c>
      <c r="DJ11" s="2" t="str">
        <f t="shared" si="36"/>
        <v/>
      </c>
      <c r="DK11" s="2" t="str">
        <f t="shared" si="36"/>
        <v/>
      </c>
      <c r="DL11" s="2" t="str">
        <f t="shared" si="36"/>
        <v/>
      </c>
      <c r="DO11" s="2">
        <f t="shared" si="19"/>
        <v>4</v>
      </c>
      <c r="DP11" s="11">
        <f t="shared" si="1"/>
        <v>1</v>
      </c>
      <c r="DQ11" s="2">
        <f t="shared" si="20"/>
        <v>6.25</v>
      </c>
      <c r="DT11" s="5" t="str">
        <f t="shared" si="35"/>
        <v/>
      </c>
      <c r="DU11" s="5" t="str">
        <f t="shared" si="34"/>
        <v/>
      </c>
      <c r="DV11" s="5" t="str">
        <f t="shared" si="34"/>
        <v/>
      </c>
    </row>
    <row r="12" spans="2:126" x14ac:dyDescent="0.25">
      <c r="B12" s="2">
        <v>7</v>
      </c>
      <c r="C12" s="20">
        <f>+I$110</f>
        <v>0</v>
      </c>
      <c r="D12" s="7" t="str">
        <f t="shared" si="2"/>
        <v/>
      </c>
      <c r="E12" s="7" t="str">
        <f t="shared" si="2"/>
        <v/>
      </c>
      <c r="F12" s="7" t="str">
        <f t="shared" si="2"/>
        <v/>
      </c>
      <c r="G12" s="21" t="str">
        <f t="shared" si="21"/>
        <v/>
      </c>
      <c r="H12" s="21" t="str">
        <f t="shared" si="3"/>
        <v/>
      </c>
      <c r="I12" s="21" t="str">
        <f t="shared" si="3"/>
        <v/>
      </c>
      <c r="J12" s="21" t="str">
        <f t="shared" si="22"/>
        <v/>
      </c>
      <c r="K12" s="21" t="str">
        <f t="shared" si="4"/>
        <v/>
      </c>
      <c r="L12" s="22" t="str">
        <f t="shared" si="4"/>
        <v/>
      </c>
      <c r="M12" s="29" t="str">
        <f>+I$120</f>
        <v/>
      </c>
      <c r="N12" s="21" t="str">
        <f t="shared" si="23"/>
        <v/>
      </c>
      <c r="O12" s="21" t="str">
        <f t="shared" si="5"/>
        <v/>
      </c>
      <c r="P12" s="21" t="str">
        <f t="shared" si="5"/>
        <v/>
      </c>
      <c r="Q12" s="21" t="str">
        <f t="shared" si="24"/>
        <v/>
      </c>
      <c r="R12" s="21" t="str">
        <f t="shared" si="6"/>
        <v/>
      </c>
      <c r="S12" s="22" t="str">
        <f t="shared" si="6"/>
        <v/>
      </c>
      <c r="T12" s="29" t="str">
        <f>+I$105</f>
        <v/>
      </c>
      <c r="U12" s="21" t="str">
        <f t="shared" si="25"/>
        <v/>
      </c>
      <c r="V12" s="21" t="str">
        <f t="shared" si="7"/>
        <v/>
      </c>
      <c r="W12" s="21" t="str">
        <f t="shared" si="7"/>
        <v/>
      </c>
      <c r="X12" s="21" t="str">
        <f t="shared" si="26"/>
        <v/>
      </c>
      <c r="Y12" s="21" t="str">
        <f t="shared" si="8"/>
        <v/>
      </c>
      <c r="Z12" s="22" t="str">
        <f t="shared" si="8"/>
        <v/>
      </c>
      <c r="AA12" s="29">
        <f t="shared" si="27"/>
        <v>0</v>
      </c>
      <c r="AB12" s="21" t="str">
        <f t="shared" si="28"/>
        <v/>
      </c>
      <c r="AC12" s="21" t="str">
        <f t="shared" si="9"/>
        <v/>
      </c>
      <c r="AD12" s="21" t="str">
        <f t="shared" si="9"/>
        <v/>
      </c>
      <c r="AE12" s="21" t="str">
        <f t="shared" si="29"/>
        <v/>
      </c>
      <c r="AF12" s="21" t="str">
        <f t="shared" si="10"/>
        <v/>
      </c>
      <c r="AG12" s="22" t="str">
        <f t="shared" si="10"/>
        <v/>
      </c>
      <c r="AH12" s="29">
        <f>+I$125</f>
        <v>1.1000000000000001</v>
      </c>
      <c r="AI12" s="38" t="str">
        <f t="shared" si="11"/>
        <v/>
      </c>
      <c r="AJ12" s="38" t="str">
        <f t="shared" si="12"/>
        <v/>
      </c>
      <c r="AK12" s="38" t="str">
        <f t="shared" si="13"/>
        <v/>
      </c>
      <c r="AL12" s="21" t="str">
        <f t="shared" si="30"/>
        <v/>
      </c>
      <c r="AM12" s="21" t="str">
        <f t="shared" si="14"/>
        <v/>
      </c>
      <c r="AN12" s="22" t="str">
        <f t="shared" si="14"/>
        <v/>
      </c>
      <c r="AO12" s="33" t="str">
        <f t="shared" si="31"/>
        <v/>
      </c>
      <c r="AP12" s="7" t="str">
        <f t="shared" si="31"/>
        <v/>
      </c>
      <c r="AQ12" s="34" t="str">
        <f t="shared" si="31"/>
        <v/>
      </c>
      <c r="AR12" s="29" t="str">
        <f t="shared" si="32"/>
        <v/>
      </c>
      <c r="AS12" s="21" t="str">
        <f t="shared" si="15"/>
        <v/>
      </c>
      <c r="AT12" s="22" t="str">
        <f t="shared" si="15"/>
        <v/>
      </c>
      <c r="AU12" s="7">
        <f t="shared" si="33"/>
        <v>0</v>
      </c>
      <c r="BC12" s="2" t="s">
        <v>59</v>
      </c>
      <c r="BD12" s="2">
        <v>1</v>
      </c>
      <c r="BE12" s="2">
        <v>2</v>
      </c>
      <c r="BF12" s="2">
        <v>3</v>
      </c>
      <c r="BG12" s="2">
        <v>4</v>
      </c>
      <c r="BH12" s="2">
        <v>5</v>
      </c>
      <c r="BI12" s="2">
        <v>6</v>
      </c>
      <c r="BJ12" s="2">
        <v>7</v>
      </c>
      <c r="BK12" s="2">
        <v>8</v>
      </c>
      <c r="BL12" s="2">
        <v>9</v>
      </c>
      <c r="BM12" s="2">
        <v>10</v>
      </c>
      <c r="BT12" s="8">
        <f t="shared" si="16"/>
        <v>0</v>
      </c>
      <c r="CQ12" s="2" t="s">
        <v>132</v>
      </c>
      <c r="CR12" s="2">
        <v>1</v>
      </c>
      <c r="CS12" s="2" t="str">
        <f>IFERROR(CS$7-$CR12,"")</f>
        <v/>
      </c>
      <c r="CT12" s="2" t="str">
        <f t="shared" ref="CT12:DL14" si="38">IFERROR(CT$7-$CR12,"")</f>
        <v/>
      </c>
      <c r="CU12" s="2" t="str">
        <f t="shared" si="38"/>
        <v/>
      </c>
      <c r="CV12" s="2" t="str">
        <f t="shared" si="38"/>
        <v/>
      </c>
      <c r="CW12" s="2" t="str">
        <f t="shared" si="38"/>
        <v/>
      </c>
      <c r="CX12" s="2" t="str">
        <f t="shared" si="38"/>
        <v/>
      </c>
      <c r="CY12" s="2" t="str">
        <f t="shared" si="38"/>
        <v/>
      </c>
      <c r="CZ12" s="2" t="str">
        <f t="shared" si="38"/>
        <v/>
      </c>
      <c r="DA12" s="2" t="str">
        <f t="shared" si="38"/>
        <v/>
      </c>
      <c r="DB12" s="2" t="str">
        <f t="shared" si="38"/>
        <v/>
      </c>
      <c r="DC12" s="2" t="str">
        <f t="shared" si="38"/>
        <v/>
      </c>
      <c r="DD12" s="2" t="str">
        <f t="shared" si="38"/>
        <v/>
      </c>
      <c r="DE12" s="2" t="str">
        <f t="shared" si="38"/>
        <v/>
      </c>
      <c r="DF12" s="2" t="str">
        <f t="shared" si="38"/>
        <v/>
      </c>
      <c r="DG12" s="2" t="str">
        <f t="shared" si="38"/>
        <v/>
      </c>
      <c r="DH12" s="2" t="str">
        <f t="shared" si="38"/>
        <v/>
      </c>
      <c r="DI12" s="2" t="str">
        <f t="shared" si="38"/>
        <v/>
      </c>
      <c r="DJ12" s="2" t="str">
        <f t="shared" si="38"/>
        <v/>
      </c>
      <c r="DK12" s="2" t="str">
        <f t="shared" si="38"/>
        <v/>
      </c>
      <c r="DL12" s="2" t="str">
        <f t="shared" si="38"/>
        <v/>
      </c>
      <c r="DO12" s="2">
        <f t="shared" si="19"/>
        <v>4.5</v>
      </c>
      <c r="DP12" s="11">
        <f t="shared" si="1"/>
        <v>0</v>
      </c>
      <c r="DQ12" s="2">
        <f t="shared" si="20"/>
        <v>7</v>
      </c>
      <c r="DT12" s="5" t="str">
        <f t="shared" si="35"/>
        <v/>
      </c>
      <c r="DU12" s="5" t="str">
        <f t="shared" si="34"/>
        <v/>
      </c>
      <c r="DV12" s="5" t="str">
        <f t="shared" si="34"/>
        <v/>
      </c>
    </row>
    <row r="13" spans="2:126" x14ac:dyDescent="0.25">
      <c r="B13" s="2">
        <v>8</v>
      </c>
      <c r="C13" s="20">
        <f>+J$110</f>
        <v>0</v>
      </c>
      <c r="D13" s="7" t="str">
        <f t="shared" si="2"/>
        <v/>
      </c>
      <c r="E13" s="7" t="str">
        <f t="shared" si="2"/>
        <v/>
      </c>
      <c r="F13" s="7" t="str">
        <f t="shared" si="2"/>
        <v/>
      </c>
      <c r="G13" s="21" t="str">
        <f t="shared" si="21"/>
        <v/>
      </c>
      <c r="H13" s="21" t="str">
        <f t="shared" si="3"/>
        <v/>
      </c>
      <c r="I13" s="21" t="str">
        <f t="shared" si="3"/>
        <v/>
      </c>
      <c r="J13" s="21" t="str">
        <f t="shared" si="22"/>
        <v/>
      </c>
      <c r="K13" s="21" t="str">
        <f t="shared" si="4"/>
        <v/>
      </c>
      <c r="L13" s="22" t="str">
        <f t="shared" si="4"/>
        <v/>
      </c>
      <c r="M13" s="29" t="str">
        <f>+J$120</f>
        <v/>
      </c>
      <c r="N13" s="21" t="str">
        <f t="shared" si="23"/>
        <v/>
      </c>
      <c r="O13" s="21" t="str">
        <f t="shared" si="5"/>
        <v/>
      </c>
      <c r="P13" s="21" t="str">
        <f t="shared" si="5"/>
        <v/>
      </c>
      <c r="Q13" s="21" t="str">
        <f t="shared" si="24"/>
        <v/>
      </c>
      <c r="R13" s="21" t="str">
        <f t="shared" si="6"/>
        <v/>
      </c>
      <c r="S13" s="22" t="str">
        <f t="shared" si="6"/>
        <v/>
      </c>
      <c r="T13" s="29" t="str">
        <f>+J$105</f>
        <v/>
      </c>
      <c r="U13" s="21" t="str">
        <f t="shared" si="25"/>
        <v/>
      </c>
      <c r="V13" s="21" t="str">
        <f t="shared" si="7"/>
        <v/>
      </c>
      <c r="W13" s="21" t="str">
        <f t="shared" si="7"/>
        <v/>
      </c>
      <c r="X13" s="21" t="str">
        <f t="shared" si="26"/>
        <v/>
      </c>
      <c r="Y13" s="21" t="str">
        <f t="shared" si="8"/>
        <v/>
      </c>
      <c r="Z13" s="22" t="str">
        <f t="shared" si="8"/>
        <v/>
      </c>
      <c r="AA13" s="29">
        <f t="shared" si="27"/>
        <v>0</v>
      </c>
      <c r="AB13" s="21" t="str">
        <f t="shared" si="28"/>
        <v/>
      </c>
      <c r="AC13" s="21" t="str">
        <f t="shared" si="9"/>
        <v/>
      </c>
      <c r="AD13" s="21" t="str">
        <f t="shared" si="9"/>
        <v/>
      </c>
      <c r="AE13" s="21" t="str">
        <f t="shared" si="29"/>
        <v/>
      </c>
      <c r="AF13" s="21" t="str">
        <f t="shared" si="10"/>
        <v/>
      </c>
      <c r="AG13" s="22" t="str">
        <f t="shared" si="10"/>
        <v/>
      </c>
      <c r="AH13" s="29">
        <f>+J$125</f>
        <v>1.1000000000000001</v>
      </c>
      <c r="AI13" s="38" t="str">
        <f t="shared" si="11"/>
        <v/>
      </c>
      <c r="AJ13" s="38" t="str">
        <f t="shared" si="12"/>
        <v/>
      </c>
      <c r="AK13" s="38" t="str">
        <f t="shared" si="13"/>
        <v/>
      </c>
      <c r="AL13" s="21" t="str">
        <f t="shared" si="30"/>
        <v/>
      </c>
      <c r="AM13" s="21" t="str">
        <f t="shared" si="14"/>
        <v/>
      </c>
      <c r="AN13" s="22" t="str">
        <f t="shared" si="14"/>
        <v/>
      </c>
      <c r="AO13" s="33" t="str">
        <f t="shared" si="31"/>
        <v/>
      </c>
      <c r="AP13" s="7" t="str">
        <f t="shared" si="31"/>
        <v/>
      </c>
      <c r="AQ13" s="34" t="str">
        <f t="shared" si="31"/>
        <v/>
      </c>
      <c r="AR13" s="29" t="str">
        <f t="shared" si="32"/>
        <v/>
      </c>
      <c r="AS13" s="21" t="str">
        <f t="shared" si="15"/>
        <v/>
      </c>
      <c r="AT13" s="22" t="str">
        <f t="shared" si="15"/>
        <v/>
      </c>
      <c r="AU13" s="7">
        <f t="shared" si="33"/>
        <v>0</v>
      </c>
      <c r="BC13" s="2" t="s">
        <v>60</v>
      </c>
      <c r="BD13" s="11">
        <v>1</v>
      </c>
      <c r="BE13" s="11">
        <v>1</v>
      </c>
      <c r="BF13" s="11">
        <v>1</v>
      </c>
      <c r="BG13" s="11">
        <v>1</v>
      </c>
      <c r="BH13" s="11">
        <v>1</v>
      </c>
      <c r="BI13" s="11">
        <v>1</v>
      </c>
      <c r="BJ13" s="11">
        <v>1</v>
      </c>
      <c r="BK13" s="11">
        <v>1</v>
      </c>
      <c r="BL13" s="11">
        <v>1</v>
      </c>
      <c r="BM13" s="11">
        <v>1</v>
      </c>
      <c r="BT13" s="8">
        <f t="shared" si="16"/>
        <v>0</v>
      </c>
      <c r="CQ13" s="2" t="s">
        <v>158</v>
      </c>
      <c r="CR13" s="2">
        <v>3</v>
      </c>
      <c r="CS13" s="2" t="str">
        <f t="shared" ref="CS13:DH14" si="39">IFERROR(CS$7-$CR13,"")</f>
        <v/>
      </c>
      <c r="CT13" s="2" t="str">
        <f t="shared" si="39"/>
        <v/>
      </c>
      <c r="CU13" s="2" t="str">
        <f t="shared" si="39"/>
        <v/>
      </c>
      <c r="CV13" s="2" t="str">
        <f t="shared" si="39"/>
        <v/>
      </c>
      <c r="CW13" s="2" t="str">
        <f t="shared" si="39"/>
        <v/>
      </c>
      <c r="CX13" s="2" t="str">
        <f t="shared" si="39"/>
        <v/>
      </c>
      <c r="CY13" s="2" t="str">
        <f t="shared" si="39"/>
        <v/>
      </c>
      <c r="CZ13" s="2" t="str">
        <f t="shared" si="39"/>
        <v/>
      </c>
      <c r="DA13" s="2" t="str">
        <f t="shared" si="39"/>
        <v/>
      </c>
      <c r="DB13" s="2" t="str">
        <f t="shared" si="39"/>
        <v/>
      </c>
      <c r="DC13" s="2" t="str">
        <f t="shared" si="39"/>
        <v/>
      </c>
      <c r="DD13" s="2" t="str">
        <f t="shared" si="39"/>
        <v/>
      </c>
      <c r="DE13" s="2" t="str">
        <f t="shared" si="39"/>
        <v/>
      </c>
      <c r="DF13" s="2" t="str">
        <f t="shared" si="39"/>
        <v/>
      </c>
      <c r="DG13" s="2" t="str">
        <f t="shared" si="39"/>
        <v/>
      </c>
      <c r="DH13" s="2" t="str">
        <f t="shared" si="39"/>
        <v/>
      </c>
      <c r="DI13" s="2" t="str">
        <f t="shared" si="38"/>
        <v/>
      </c>
      <c r="DJ13" s="2" t="str">
        <f t="shared" si="38"/>
        <v/>
      </c>
      <c r="DK13" s="2" t="str">
        <f t="shared" si="38"/>
        <v/>
      </c>
      <c r="DL13" s="2" t="str">
        <f t="shared" si="38"/>
        <v/>
      </c>
      <c r="DO13" s="2">
        <f t="shared" si="19"/>
        <v>5</v>
      </c>
      <c r="DP13" s="11">
        <f t="shared" si="1"/>
        <v>0</v>
      </c>
      <c r="DQ13" s="2">
        <f t="shared" si="20"/>
        <v>7.75</v>
      </c>
      <c r="DT13" s="5" t="str">
        <f t="shared" si="35"/>
        <v/>
      </c>
      <c r="DU13" s="5" t="str">
        <f t="shared" si="34"/>
        <v/>
      </c>
      <c r="DV13" s="5" t="str">
        <f t="shared" si="34"/>
        <v/>
      </c>
    </row>
    <row r="14" spans="2:126" x14ac:dyDescent="0.25">
      <c r="B14" s="2">
        <v>9</v>
      </c>
      <c r="C14" s="20">
        <f>+K$110</f>
        <v>0</v>
      </c>
      <c r="D14" s="7" t="str">
        <f t="shared" si="2"/>
        <v/>
      </c>
      <c r="E14" s="7" t="str">
        <f t="shared" si="2"/>
        <v/>
      </c>
      <c r="F14" s="7" t="str">
        <f t="shared" si="2"/>
        <v/>
      </c>
      <c r="G14" s="21" t="str">
        <f t="shared" si="21"/>
        <v/>
      </c>
      <c r="H14" s="21" t="str">
        <f t="shared" si="3"/>
        <v/>
      </c>
      <c r="I14" s="21" t="str">
        <f t="shared" si="3"/>
        <v/>
      </c>
      <c r="J14" s="21" t="str">
        <f t="shared" si="22"/>
        <v/>
      </c>
      <c r="K14" s="21" t="str">
        <f t="shared" si="4"/>
        <v/>
      </c>
      <c r="L14" s="22" t="str">
        <f t="shared" si="4"/>
        <v/>
      </c>
      <c r="M14" s="29" t="str">
        <f>+K$120</f>
        <v/>
      </c>
      <c r="N14" s="21" t="str">
        <f t="shared" si="23"/>
        <v/>
      </c>
      <c r="O14" s="21" t="str">
        <f t="shared" si="5"/>
        <v/>
      </c>
      <c r="P14" s="21" t="str">
        <f t="shared" si="5"/>
        <v/>
      </c>
      <c r="Q14" s="21" t="str">
        <f t="shared" si="24"/>
        <v/>
      </c>
      <c r="R14" s="21" t="str">
        <f t="shared" si="6"/>
        <v/>
      </c>
      <c r="S14" s="22" t="str">
        <f t="shared" si="6"/>
        <v/>
      </c>
      <c r="T14" s="29" t="str">
        <f>+K$105</f>
        <v/>
      </c>
      <c r="U14" s="21" t="str">
        <f t="shared" si="25"/>
        <v/>
      </c>
      <c r="V14" s="21" t="str">
        <f t="shared" si="7"/>
        <v/>
      </c>
      <c r="W14" s="21" t="str">
        <f t="shared" si="7"/>
        <v/>
      </c>
      <c r="X14" s="21" t="str">
        <f t="shared" si="26"/>
        <v/>
      </c>
      <c r="Y14" s="21" t="str">
        <f t="shared" si="8"/>
        <v/>
      </c>
      <c r="Z14" s="22" t="str">
        <f t="shared" si="8"/>
        <v/>
      </c>
      <c r="AA14" s="29">
        <f t="shared" si="27"/>
        <v>0</v>
      </c>
      <c r="AB14" s="21" t="str">
        <f t="shared" si="28"/>
        <v/>
      </c>
      <c r="AC14" s="21" t="str">
        <f t="shared" si="9"/>
        <v/>
      </c>
      <c r="AD14" s="21" t="str">
        <f t="shared" si="9"/>
        <v/>
      </c>
      <c r="AE14" s="21" t="str">
        <f t="shared" si="29"/>
        <v/>
      </c>
      <c r="AF14" s="21" t="str">
        <f t="shared" si="10"/>
        <v/>
      </c>
      <c r="AG14" s="22" t="str">
        <f t="shared" si="10"/>
        <v/>
      </c>
      <c r="AH14" s="29">
        <f>+K$125</f>
        <v>1.1000000000000001</v>
      </c>
      <c r="AI14" s="38" t="str">
        <f t="shared" si="11"/>
        <v/>
      </c>
      <c r="AJ14" s="38" t="str">
        <f t="shared" si="12"/>
        <v/>
      </c>
      <c r="AK14" s="38" t="str">
        <f t="shared" si="13"/>
        <v/>
      </c>
      <c r="AL14" s="21" t="str">
        <f t="shared" si="30"/>
        <v/>
      </c>
      <c r="AM14" s="21" t="str">
        <f t="shared" si="14"/>
        <v/>
      </c>
      <c r="AN14" s="22" t="str">
        <f t="shared" si="14"/>
        <v/>
      </c>
      <c r="AO14" s="33" t="str">
        <f t="shared" si="31"/>
        <v/>
      </c>
      <c r="AP14" s="7" t="str">
        <f t="shared" si="31"/>
        <v/>
      </c>
      <c r="AQ14" s="34" t="str">
        <f t="shared" si="31"/>
        <v/>
      </c>
      <c r="AR14" s="29" t="str">
        <f t="shared" si="32"/>
        <v/>
      </c>
      <c r="AS14" s="21" t="str">
        <f t="shared" si="15"/>
        <v/>
      </c>
      <c r="AT14" s="22" t="str">
        <f t="shared" si="15"/>
        <v/>
      </c>
      <c r="AU14" s="7">
        <f t="shared" si="33"/>
        <v>0</v>
      </c>
      <c r="BC14"/>
      <c r="BT14" s="8">
        <f t="shared" si="16"/>
        <v>0</v>
      </c>
      <c r="CQ14" s="2" t="s">
        <v>159</v>
      </c>
      <c r="CR14" s="2">
        <v>5</v>
      </c>
      <c r="CS14" s="2" t="str">
        <f t="shared" si="39"/>
        <v/>
      </c>
      <c r="CT14" s="2" t="str">
        <f t="shared" si="38"/>
        <v/>
      </c>
      <c r="CU14" s="2" t="str">
        <f t="shared" si="38"/>
        <v/>
      </c>
      <c r="CV14" s="2" t="str">
        <f t="shared" si="38"/>
        <v/>
      </c>
      <c r="CW14" s="2" t="str">
        <f t="shared" si="38"/>
        <v/>
      </c>
      <c r="CX14" s="2" t="str">
        <f t="shared" si="38"/>
        <v/>
      </c>
      <c r="CY14" s="2" t="str">
        <f t="shared" si="38"/>
        <v/>
      </c>
      <c r="CZ14" s="2" t="str">
        <f t="shared" si="38"/>
        <v/>
      </c>
      <c r="DA14" s="2" t="str">
        <f t="shared" si="38"/>
        <v/>
      </c>
      <c r="DB14" s="2" t="str">
        <f t="shared" si="38"/>
        <v/>
      </c>
      <c r="DC14" s="2" t="str">
        <f t="shared" si="38"/>
        <v/>
      </c>
      <c r="DD14" s="2" t="str">
        <f t="shared" si="38"/>
        <v/>
      </c>
      <c r="DE14" s="2" t="str">
        <f t="shared" si="38"/>
        <v/>
      </c>
      <c r="DF14" s="2" t="str">
        <f t="shared" si="38"/>
        <v/>
      </c>
      <c r="DG14" s="2" t="str">
        <f t="shared" si="38"/>
        <v/>
      </c>
      <c r="DH14" s="2" t="str">
        <f t="shared" si="38"/>
        <v/>
      </c>
      <c r="DI14" s="2" t="str">
        <f t="shared" si="38"/>
        <v/>
      </c>
      <c r="DJ14" s="2" t="str">
        <f t="shared" si="38"/>
        <v/>
      </c>
      <c r="DK14" s="2" t="str">
        <f t="shared" si="38"/>
        <v/>
      </c>
      <c r="DL14" s="2" t="str">
        <f t="shared" si="38"/>
        <v/>
      </c>
      <c r="DO14" s="2">
        <f t="shared" si="19"/>
        <v>5.5</v>
      </c>
      <c r="DP14" s="11">
        <f t="shared" si="1"/>
        <v>0</v>
      </c>
      <c r="DQ14" s="2">
        <f t="shared" si="20"/>
        <v>8.5</v>
      </c>
      <c r="DT14" s="5" t="str">
        <f t="shared" si="35"/>
        <v/>
      </c>
      <c r="DU14" s="5" t="str">
        <f t="shared" si="34"/>
        <v/>
      </c>
      <c r="DV14" s="5" t="str">
        <f t="shared" si="34"/>
        <v/>
      </c>
    </row>
    <row r="15" spans="2:126" ht="15.75" thickBot="1" x14ac:dyDescent="0.3">
      <c r="B15" s="2">
        <v>10</v>
      </c>
      <c r="C15" s="23">
        <f>+L$110</f>
        <v>0</v>
      </c>
      <c r="D15" s="24" t="str">
        <f t="shared" si="2"/>
        <v/>
      </c>
      <c r="E15" s="24" t="str">
        <f t="shared" si="2"/>
        <v/>
      </c>
      <c r="F15" s="24" t="str">
        <f t="shared" si="2"/>
        <v/>
      </c>
      <c r="G15" s="25" t="str">
        <f t="shared" si="21"/>
        <v/>
      </c>
      <c r="H15" s="25" t="str">
        <f t="shared" si="3"/>
        <v/>
      </c>
      <c r="I15" s="25" t="str">
        <f t="shared" si="3"/>
        <v/>
      </c>
      <c r="J15" s="25" t="str">
        <f t="shared" si="22"/>
        <v/>
      </c>
      <c r="K15" s="25" t="str">
        <f t="shared" si="4"/>
        <v/>
      </c>
      <c r="L15" s="26" t="str">
        <f t="shared" si="4"/>
        <v/>
      </c>
      <c r="M15" s="30" t="str">
        <f>+L$120</f>
        <v/>
      </c>
      <c r="N15" s="25" t="str">
        <f t="shared" si="23"/>
        <v/>
      </c>
      <c r="O15" s="25" t="str">
        <f t="shared" si="5"/>
        <v/>
      </c>
      <c r="P15" s="25" t="str">
        <f t="shared" si="5"/>
        <v/>
      </c>
      <c r="Q15" s="25" t="str">
        <f t="shared" si="24"/>
        <v/>
      </c>
      <c r="R15" s="25" t="str">
        <f t="shared" si="6"/>
        <v/>
      </c>
      <c r="S15" s="26" t="str">
        <f t="shared" si="6"/>
        <v/>
      </c>
      <c r="T15" s="30" t="str">
        <f>+L$105</f>
        <v/>
      </c>
      <c r="U15" s="25" t="str">
        <f t="shared" si="25"/>
        <v/>
      </c>
      <c r="V15" s="25" t="str">
        <f t="shared" si="7"/>
        <v/>
      </c>
      <c r="W15" s="25" t="str">
        <f t="shared" si="7"/>
        <v/>
      </c>
      <c r="X15" s="25" t="str">
        <f t="shared" si="26"/>
        <v/>
      </c>
      <c r="Y15" s="25" t="str">
        <f t="shared" si="8"/>
        <v/>
      </c>
      <c r="Z15" s="26" t="str">
        <f t="shared" si="8"/>
        <v/>
      </c>
      <c r="AA15" s="30">
        <f t="shared" si="27"/>
        <v>0</v>
      </c>
      <c r="AB15" s="25" t="str">
        <f t="shared" si="28"/>
        <v/>
      </c>
      <c r="AC15" s="25" t="str">
        <f t="shared" si="9"/>
        <v/>
      </c>
      <c r="AD15" s="25" t="str">
        <f t="shared" si="9"/>
        <v/>
      </c>
      <c r="AE15" s="25" t="str">
        <f t="shared" si="29"/>
        <v/>
      </c>
      <c r="AF15" s="25" t="str">
        <f t="shared" si="10"/>
        <v/>
      </c>
      <c r="AG15" s="26" t="str">
        <f t="shared" si="10"/>
        <v/>
      </c>
      <c r="AH15" s="30">
        <f>+L$125</f>
        <v>1.1000000000000001</v>
      </c>
      <c r="AI15" s="39" t="str">
        <f t="shared" si="11"/>
        <v/>
      </c>
      <c r="AJ15" s="39" t="str">
        <f t="shared" si="12"/>
        <v/>
      </c>
      <c r="AK15" s="39" t="str">
        <f t="shared" si="13"/>
        <v/>
      </c>
      <c r="AL15" s="25" t="str">
        <f t="shared" si="30"/>
        <v/>
      </c>
      <c r="AM15" s="25" t="str">
        <f t="shared" si="14"/>
        <v/>
      </c>
      <c r="AN15" s="26" t="str">
        <f t="shared" si="14"/>
        <v/>
      </c>
      <c r="AO15" s="35" t="str">
        <f t="shared" si="31"/>
        <v/>
      </c>
      <c r="AP15" s="24" t="str">
        <f t="shared" si="31"/>
        <v/>
      </c>
      <c r="AQ15" s="36" t="str">
        <f t="shared" si="31"/>
        <v/>
      </c>
      <c r="AR15" s="30" t="str">
        <f t="shared" si="32"/>
        <v/>
      </c>
      <c r="AS15" s="25" t="str">
        <f t="shared" si="15"/>
        <v/>
      </c>
      <c r="AT15" s="26" t="str">
        <f t="shared" si="15"/>
        <v/>
      </c>
      <c r="AU15" s="7">
        <f t="shared" si="33"/>
        <v>0</v>
      </c>
      <c r="BC15"/>
      <c r="BT15" s="8">
        <f t="shared" si="16"/>
        <v>0</v>
      </c>
      <c r="DO15" s="2">
        <f t="shared" si="19"/>
        <v>6</v>
      </c>
      <c r="DP15" s="11">
        <f t="shared" si="1"/>
        <v>0</v>
      </c>
      <c r="DQ15" s="2">
        <f t="shared" si="20"/>
        <v>9.25</v>
      </c>
      <c r="DT15" s="5" t="str">
        <f t="shared" si="35"/>
        <v/>
      </c>
      <c r="DU15" s="5" t="str">
        <f t="shared" si="34"/>
        <v/>
      </c>
      <c r="DV15" s="5" t="str">
        <f t="shared" si="34"/>
        <v/>
      </c>
    </row>
    <row r="16" spans="2:126" x14ac:dyDescent="0.25">
      <c r="B16" s="2">
        <v>1</v>
      </c>
      <c r="C16" s="75">
        <f>+C$157</f>
        <v>0</v>
      </c>
      <c r="D16" s="17" t="str">
        <f t="shared" si="2"/>
        <v/>
      </c>
      <c r="E16" s="17" t="str">
        <f t="shared" si="2"/>
        <v/>
      </c>
      <c r="F16" s="17" t="str">
        <f t="shared" si="2"/>
        <v/>
      </c>
      <c r="G16" s="18" t="str">
        <f t="shared" si="21"/>
        <v/>
      </c>
      <c r="H16" s="18" t="str">
        <f t="shared" si="3"/>
        <v/>
      </c>
      <c r="I16" s="18" t="str">
        <f t="shared" si="3"/>
        <v/>
      </c>
      <c r="J16" s="18" t="str">
        <f t="shared" si="22"/>
        <v/>
      </c>
      <c r="K16" s="18" t="str">
        <f t="shared" si="4"/>
        <v/>
      </c>
      <c r="L16" s="19" t="str">
        <f t="shared" si="4"/>
        <v/>
      </c>
      <c r="M16" s="28" t="str">
        <f>+C$167</f>
        <v/>
      </c>
      <c r="N16" s="18" t="str">
        <f>IFERROR($M16*J16,"")</f>
        <v/>
      </c>
      <c r="O16" s="18" t="str">
        <f t="shared" si="5"/>
        <v/>
      </c>
      <c r="P16" s="18" t="str">
        <f t="shared" si="5"/>
        <v/>
      </c>
      <c r="Q16" s="18" t="str">
        <f t="shared" si="24"/>
        <v/>
      </c>
      <c r="R16" s="18" t="str">
        <f t="shared" si="6"/>
        <v/>
      </c>
      <c r="S16" s="19" t="str">
        <f t="shared" si="6"/>
        <v/>
      </c>
      <c r="T16" s="28" t="str">
        <f>+C$152</f>
        <v/>
      </c>
      <c r="U16" s="18" t="str">
        <f>IFERROR($T16*Q16,"")</f>
        <v/>
      </c>
      <c r="V16" s="18" t="str">
        <f t="shared" si="7"/>
        <v/>
      </c>
      <c r="W16" s="18" t="str">
        <f t="shared" si="7"/>
        <v/>
      </c>
      <c r="X16" s="18" t="str">
        <f t="shared" si="26"/>
        <v/>
      </c>
      <c r="Y16" s="18" t="str">
        <f t="shared" si="8"/>
        <v/>
      </c>
      <c r="Z16" s="19" t="str">
        <f t="shared" si="8"/>
        <v/>
      </c>
      <c r="AA16" s="28">
        <f>+I45</f>
        <v>0</v>
      </c>
      <c r="AB16" s="18" t="str">
        <f>IFERROR(X16*$AA16,"")</f>
        <v/>
      </c>
      <c r="AC16" s="18" t="str">
        <f t="shared" si="9"/>
        <v/>
      </c>
      <c r="AD16" s="18" t="str">
        <f t="shared" si="9"/>
        <v/>
      </c>
      <c r="AE16" s="18" t="str">
        <f t="shared" si="29"/>
        <v/>
      </c>
      <c r="AF16" s="18" t="str">
        <f t="shared" si="10"/>
        <v/>
      </c>
      <c r="AG16" s="19" t="str">
        <f t="shared" si="10"/>
        <v/>
      </c>
      <c r="AH16" s="28">
        <f>+M$125</f>
        <v>1.1000000000000001</v>
      </c>
      <c r="AI16" s="37" t="str">
        <f t="shared" si="11"/>
        <v/>
      </c>
      <c r="AJ16" s="37" t="str">
        <f t="shared" si="12"/>
        <v/>
      </c>
      <c r="AK16" s="37" t="str">
        <f t="shared" si="13"/>
        <v/>
      </c>
      <c r="AL16" s="18" t="str">
        <f t="shared" si="30"/>
        <v/>
      </c>
      <c r="AM16" s="18" t="str">
        <f t="shared" si="14"/>
        <v/>
      </c>
      <c r="AN16" s="19" t="str">
        <f t="shared" si="14"/>
        <v/>
      </c>
      <c r="AO16" s="31" t="str">
        <f t="shared" si="31"/>
        <v/>
      </c>
      <c r="AP16" s="17" t="str">
        <f t="shared" si="31"/>
        <v/>
      </c>
      <c r="AQ16" s="32" t="str">
        <f t="shared" si="31"/>
        <v/>
      </c>
      <c r="AR16" s="28" t="str">
        <f t="shared" si="32"/>
        <v/>
      </c>
      <c r="AS16" s="18" t="str">
        <f t="shared" si="15"/>
        <v/>
      </c>
      <c r="AT16" s="19" t="str">
        <f t="shared" si="15"/>
        <v/>
      </c>
      <c r="AU16" s="7">
        <f>SUM(AO16:AQ16)</f>
        <v>0</v>
      </c>
      <c r="BC16" t="s">
        <v>70</v>
      </c>
      <c r="BD16" s="178">
        <v>0.9</v>
      </c>
      <c r="BE16" s="178">
        <f>+BD16+0.0025</f>
        <v>0.90249999999999997</v>
      </c>
      <c r="BF16" s="178">
        <f t="shared" ref="BF16:BQ16" si="40">+BE16+0.0025</f>
        <v>0.90499999999999992</v>
      </c>
      <c r="BG16" s="178">
        <f t="shared" si="40"/>
        <v>0.90749999999999986</v>
      </c>
      <c r="BH16" s="178">
        <f t="shared" si="40"/>
        <v>0.90999999999999981</v>
      </c>
      <c r="BI16" s="178">
        <f t="shared" si="40"/>
        <v>0.91249999999999976</v>
      </c>
      <c r="BJ16" s="178">
        <f t="shared" si="40"/>
        <v>0.9149999999999997</v>
      </c>
      <c r="BK16" s="178">
        <f t="shared" si="40"/>
        <v>0.91749999999999965</v>
      </c>
      <c r="BL16" s="178">
        <f t="shared" si="40"/>
        <v>0.9199999999999996</v>
      </c>
      <c r="BM16" s="178">
        <f t="shared" si="40"/>
        <v>0.92249999999999954</v>
      </c>
      <c r="BN16" s="178">
        <f t="shared" si="40"/>
        <v>0.92499999999999949</v>
      </c>
      <c r="BO16" s="178">
        <f t="shared" si="40"/>
        <v>0.92749999999999944</v>
      </c>
      <c r="BP16" s="178">
        <f t="shared" si="40"/>
        <v>0.92999999999999938</v>
      </c>
      <c r="BQ16" s="178">
        <f t="shared" si="40"/>
        <v>0.93249999999999933</v>
      </c>
      <c r="BT16" s="8">
        <f t="shared" si="16"/>
        <v>0</v>
      </c>
      <c r="CQ16" s="2" t="s">
        <v>132</v>
      </c>
      <c r="CR16" s="2">
        <f>+CR9+CR12</f>
        <v>3.5</v>
      </c>
      <c r="CS16" s="2" t="str">
        <f>IFERROR(ABS(CS9+CS12),"")</f>
        <v/>
      </c>
      <c r="CT16" s="2" t="str">
        <f t="shared" ref="CT16:DL18" si="41">IFERROR(ABS(CT9+CT12),"")</f>
        <v/>
      </c>
      <c r="CU16" s="2" t="str">
        <f t="shared" si="41"/>
        <v/>
      </c>
      <c r="CV16" s="2" t="str">
        <f t="shared" si="41"/>
        <v/>
      </c>
      <c r="CW16" s="2" t="str">
        <f t="shared" si="41"/>
        <v/>
      </c>
      <c r="CX16" s="2" t="str">
        <f t="shared" si="41"/>
        <v/>
      </c>
      <c r="CY16" s="2" t="str">
        <f t="shared" si="41"/>
        <v/>
      </c>
      <c r="CZ16" s="2" t="str">
        <f t="shared" si="41"/>
        <v/>
      </c>
      <c r="DA16" s="2" t="str">
        <f t="shared" si="41"/>
        <v/>
      </c>
      <c r="DB16" s="2" t="str">
        <f t="shared" si="41"/>
        <v/>
      </c>
      <c r="DC16" s="2" t="str">
        <f t="shared" si="41"/>
        <v/>
      </c>
      <c r="DD16" s="2" t="str">
        <f t="shared" si="41"/>
        <v/>
      </c>
      <c r="DE16" s="2" t="str">
        <f t="shared" si="41"/>
        <v/>
      </c>
      <c r="DF16" s="2" t="str">
        <f t="shared" si="41"/>
        <v/>
      </c>
      <c r="DG16" s="2" t="str">
        <f t="shared" si="41"/>
        <v/>
      </c>
      <c r="DH16" s="2" t="str">
        <f t="shared" si="41"/>
        <v/>
      </c>
      <c r="DI16" s="2" t="str">
        <f t="shared" si="41"/>
        <v/>
      </c>
      <c r="DJ16" s="2" t="str">
        <f t="shared" si="41"/>
        <v/>
      </c>
      <c r="DK16" s="2" t="str">
        <f t="shared" si="41"/>
        <v/>
      </c>
      <c r="DL16" s="2" t="str">
        <f t="shared" si="41"/>
        <v/>
      </c>
      <c r="DO16" s="2">
        <f t="shared" si="19"/>
        <v>6.5</v>
      </c>
      <c r="DP16" s="11">
        <f t="shared" si="1"/>
        <v>0</v>
      </c>
      <c r="DQ16" s="2">
        <f t="shared" si="20"/>
        <v>10</v>
      </c>
      <c r="DT16" s="5" t="str">
        <f t="shared" si="35"/>
        <v/>
      </c>
      <c r="DU16" s="5" t="str">
        <f t="shared" si="34"/>
        <v/>
      </c>
      <c r="DV16" s="5" t="str">
        <f t="shared" si="34"/>
        <v/>
      </c>
    </row>
    <row r="17" spans="2:126" x14ac:dyDescent="0.25">
      <c r="B17" s="2">
        <v>2</v>
      </c>
      <c r="C17" s="76">
        <f>+D$157</f>
        <v>0</v>
      </c>
      <c r="D17" s="7" t="str">
        <f t="shared" si="2"/>
        <v/>
      </c>
      <c r="E17" s="7" t="str">
        <f t="shared" si="2"/>
        <v/>
      </c>
      <c r="F17" s="7" t="str">
        <f t="shared" si="2"/>
        <v/>
      </c>
      <c r="G17" s="21" t="str">
        <f t="shared" si="21"/>
        <v/>
      </c>
      <c r="H17" s="21" t="str">
        <f t="shared" si="3"/>
        <v/>
      </c>
      <c r="I17" s="21" t="str">
        <f t="shared" si="3"/>
        <v/>
      </c>
      <c r="J17" s="21" t="str">
        <f t="shared" si="22"/>
        <v/>
      </c>
      <c r="K17" s="21" t="str">
        <f t="shared" si="4"/>
        <v/>
      </c>
      <c r="L17" s="22" t="str">
        <f t="shared" si="4"/>
        <v/>
      </c>
      <c r="M17" s="29" t="str">
        <f>+D$167</f>
        <v/>
      </c>
      <c r="N17" s="21" t="str">
        <f t="shared" ref="N17:P25" si="42">IFERROR($M17*J17,"")</f>
        <v/>
      </c>
      <c r="O17" s="21" t="str">
        <f t="shared" si="5"/>
        <v/>
      </c>
      <c r="P17" s="21" t="str">
        <f t="shared" si="5"/>
        <v/>
      </c>
      <c r="Q17" s="21" t="str">
        <f t="shared" si="24"/>
        <v/>
      </c>
      <c r="R17" s="21" t="str">
        <f t="shared" si="6"/>
        <v/>
      </c>
      <c r="S17" s="22" t="str">
        <f t="shared" si="6"/>
        <v/>
      </c>
      <c r="T17" s="29" t="str">
        <f>+D$152</f>
        <v/>
      </c>
      <c r="U17" s="21" t="str">
        <f t="shared" ref="U17:W25" si="43">IFERROR($T17*Q17,"")</f>
        <v/>
      </c>
      <c r="V17" s="21" t="str">
        <f t="shared" si="7"/>
        <v/>
      </c>
      <c r="W17" s="21" t="str">
        <f t="shared" si="7"/>
        <v/>
      </c>
      <c r="X17" s="21" t="str">
        <f t="shared" si="26"/>
        <v/>
      </c>
      <c r="Y17" s="21" t="str">
        <f t="shared" si="8"/>
        <v/>
      </c>
      <c r="Z17" s="22" t="str">
        <f t="shared" si="8"/>
        <v/>
      </c>
      <c r="AA17" s="29">
        <f t="shared" ref="AA17:AA25" si="44">+I46</f>
        <v>0</v>
      </c>
      <c r="AB17" s="21" t="str">
        <f t="shared" ref="AB17:AD25" si="45">IFERROR(X17*$AA17,"")</f>
        <v/>
      </c>
      <c r="AC17" s="21" t="str">
        <f t="shared" si="9"/>
        <v/>
      </c>
      <c r="AD17" s="21" t="str">
        <f t="shared" si="9"/>
        <v/>
      </c>
      <c r="AE17" s="21" t="str">
        <f t="shared" si="29"/>
        <v/>
      </c>
      <c r="AF17" s="21" t="str">
        <f t="shared" si="10"/>
        <v/>
      </c>
      <c r="AG17" s="22" t="str">
        <f t="shared" si="10"/>
        <v/>
      </c>
      <c r="AH17" s="29">
        <f>+N$125</f>
        <v>1.1000000000000001</v>
      </c>
      <c r="AI17" s="38" t="str">
        <f t="shared" si="11"/>
        <v/>
      </c>
      <c r="AJ17" s="38" t="str">
        <f t="shared" si="12"/>
        <v/>
      </c>
      <c r="AK17" s="38" t="str">
        <f t="shared" si="13"/>
        <v/>
      </c>
      <c r="AL17" s="21" t="str">
        <f t="shared" si="30"/>
        <v/>
      </c>
      <c r="AM17" s="21" t="str">
        <f t="shared" si="14"/>
        <v/>
      </c>
      <c r="AN17" s="22" t="str">
        <f t="shared" si="14"/>
        <v/>
      </c>
      <c r="AO17" s="33" t="str">
        <f t="shared" si="31"/>
        <v/>
      </c>
      <c r="AP17" s="7" t="str">
        <f t="shared" si="31"/>
        <v/>
      </c>
      <c r="AQ17" s="34" t="str">
        <f t="shared" si="31"/>
        <v/>
      </c>
      <c r="AR17" s="29" t="str">
        <f t="shared" si="32"/>
        <v/>
      </c>
      <c r="AS17" s="21" t="str">
        <f t="shared" si="15"/>
        <v/>
      </c>
      <c r="AT17" s="22" t="str">
        <f t="shared" si="15"/>
        <v/>
      </c>
      <c r="AU17" s="7">
        <f t="shared" si="33"/>
        <v>0</v>
      </c>
      <c r="BC17" t="s">
        <v>71</v>
      </c>
      <c r="BD17" s="2">
        <v>2</v>
      </c>
      <c r="BE17" s="2">
        <f>+BD17+1</f>
        <v>3</v>
      </c>
      <c r="BF17" s="2">
        <f t="shared" ref="BF17:BQ17" si="46">+BE17+1</f>
        <v>4</v>
      </c>
      <c r="BG17" s="2">
        <f t="shared" si="46"/>
        <v>5</v>
      </c>
      <c r="BH17" s="2">
        <f t="shared" si="46"/>
        <v>6</v>
      </c>
      <c r="BI17" s="2">
        <f t="shared" si="46"/>
        <v>7</v>
      </c>
      <c r="BJ17" s="2">
        <f t="shared" si="46"/>
        <v>8</v>
      </c>
      <c r="BK17" s="2">
        <f t="shared" si="46"/>
        <v>9</v>
      </c>
      <c r="BL17" s="2">
        <f t="shared" si="46"/>
        <v>10</v>
      </c>
      <c r="BM17" s="2">
        <f t="shared" si="46"/>
        <v>11</v>
      </c>
      <c r="BN17" s="2">
        <f t="shared" si="46"/>
        <v>12</v>
      </c>
      <c r="BO17" s="2">
        <f t="shared" si="46"/>
        <v>13</v>
      </c>
      <c r="BP17" s="2">
        <f t="shared" si="46"/>
        <v>14</v>
      </c>
      <c r="BQ17" s="2">
        <f t="shared" si="46"/>
        <v>15</v>
      </c>
      <c r="BT17" s="8">
        <f t="shared" si="16"/>
        <v>0</v>
      </c>
      <c r="CQ17" s="2" t="s">
        <v>158</v>
      </c>
      <c r="CR17" s="2">
        <f t="shared" ref="CR17:CR18" si="47">+CR10+CR13</f>
        <v>8.5</v>
      </c>
      <c r="CS17" s="2" t="str">
        <f t="shared" ref="CS17:DH18" si="48">IFERROR(ABS(CS10+CS13),"")</f>
        <v/>
      </c>
      <c r="CT17" s="2" t="str">
        <f t="shared" si="48"/>
        <v/>
      </c>
      <c r="CU17" s="2" t="str">
        <f t="shared" si="48"/>
        <v/>
      </c>
      <c r="CV17" s="2" t="str">
        <f t="shared" si="48"/>
        <v/>
      </c>
      <c r="CW17" s="2" t="str">
        <f t="shared" si="48"/>
        <v/>
      </c>
      <c r="CX17" s="2" t="str">
        <f t="shared" si="48"/>
        <v/>
      </c>
      <c r="CY17" s="2" t="str">
        <f t="shared" si="48"/>
        <v/>
      </c>
      <c r="CZ17" s="2" t="str">
        <f t="shared" si="48"/>
        <v/>
      </c>
      <c r="DA17" s="2" t="str">
        <f t="shared" si="48"/>
        <v/>
      </c>
      <c r="DB17" s="2" t="str">
        <f t="shared" si="48"/>
        <v/>
      </c>
      <c r="DC17" s="2" t="str">
        <f t="shared" si="48"/>
        <v/>
      </c>
      <c r="DD17" s="2" t="str">
        <f t="shared" si="48"/>
        <v/>
      </c>
      <c r="DE17" s="2" t="str">
        <f t="shared" si="48"/>
        <v/>
      </c>
      <c r="DF17" s="2" t="str">
        <f t="shared" si="48"/>
        <v/>
      </c>
      <c r="DG17" s="2" t="str">
        <f t="shared" si="48"/>
        <v/>
      </c>
      <c r="DH17" s="2" t="str">
        <f t="shared" si="48"/>
        <v/>
      </c>
      <c r="DI17" s="2" t="str">
        <f t="shared" si="41"/>
        <v/>
      </c>
      <c r="DJ17" s="2" t="str">
        <f t="shared" si="41"/>
        <v/>
      </c>
      <c r="DK17" s="2" t="str">
        <f t="shared" si="41"/>
        <v/>
      </c>
      <c r="DL17" s="2" t="str">
        <f t="shared" si="41"/>
        <v/>
      </c>
      <c r="DO17" s="2">
        <f t="shared" si="19"/>
        <v>7</v>
      </c>
      <c r="DP17" s="11">
        <f t="shared" si="1"/>
        <v>0</v>
      </c>
      <c r="DQ17" s="2">
        <f t="shared" si="20"/>
        <v>10.75</v>
      </c>
      <c r="DT17" s="5" t="str">
        <f t="shared" si="35"/>
        <v/>
      </c>
      <c r="DU17" s="5" t="str">
        <f t="shared" si="34"/>
        <v/>
      </c>
      <c r="DV17" s="5" t="str">
        <f t="shared" si="34"/>
        <v/>
      </c>
    </row>
    <row r="18" spans="2:126" x14ac:dyDescent="0.25">
      <c r="B18" s="2">
        <v>3</v>
      </c>
      <c r="C18" s="76">
        <f>+E$157</f>
        <v>0</v>
      </c>
      <c r="D18" s="7" t="str">
        <f t="shared" si="2"/>
        <v/>
      </c>
      <c r="E18" s="7" t="str">
        <f t="shared" si="2"/>
        <v/>
      </c>
      <c r="F18" s="7" t="str">
        <f t="shared" si="2"/>
        <v/>
      </c>
      <c r="G18" s="21" t="str">
        <f t="shared" si="21"/>
        <v/>
      </c>
      <c r="H18" s="21" t="str">
        <f t="shared" si="3"/>
        <v/>
      </c>
      <c r="I18" s="21" t="str">
        <f t="shared" si="3"/>
        <v/>
      </c>
      <c r="J18" s="21" t="str">
        <f t="shared" si="22"/>
        <v/>
      </c>
      <c r="K18" s="21" t="str">
        <f t="shared" si="4"/>
        <v/>
      </c>
      <c r="L18" s="22" t="str">
        <f t="shared" si="4"/>
        <v/>
      </c>
      <c r="M18" s="29" t="str">
        <f>+E$167</f>
        <v/>
      </c>
      <c r="N18" s="21" t="str">
        <f t="shared" si="42"/>
        <v/>
      </c>
      <c r="O18" s="21" t="str">
        <f t="shared" si="5"/>
        <v/>
      </c>
      <c r="P18" s="21" t="str">
        <f t="shared" si="5"/>
        <v/>
      </c>
      <c r="Q18" s="21" t="str">
        <f t="shared" si="24"/>
        <v/>
      </c>
      <c r="R18" s="21" t="str">
        <f t="shared" si="6"/>
        <v/>
      </c>
      <c r="S18" s="22" t="str">
        <f t="shared" si="6"/>
        <v/>
      </c>
      <c r="T18" s="29" t="str">
        <f>+E$152</f>
        <v/>
      </c>
      <c r="U18" s="21" t="str">
        <f t="shared" si="43"/>
        <v/>
      </c>
      <c r="V18" s="21" t="str">
        <f t="shared" si="7"/>
        <v/>
      </c>
      <c r="W18" s="21" t="str">
        <f t="shared" si="7"/>
        <v/>
      </c>
      <c r="X18" s="21" t="str">
        <f t="shared" si="26"/>
        <v/>
      </c>
      <c r="Y18" s="21" t="str">
        <f t="shared" si="8"/>
        <v/>
      </c>
      <c r="Z18" s="22" t="str">
        <f t="shared" si="8"/>
        <v/>
      </c>
      <c r="AA18" s="29">
        <f t="shared" si="44"/>
        <v>0</v>
      </c>
      <c r="AB18" s="21" t="str">
        <f t="shared" si="45"/>
        <v/>
      </c>
      <c r="AC18" s="21" t="str">
        <f t="shared" si="9"/>
        <v/>
      </c>
      <c r="AD18" s="21" t="str">
        <f t="shared" si="9"/>
        <v/>
      </c>
      <c r="AE18" s="21" t="str">
        <f t="shared" si="29"/>
        <v/>
      </c>
      <c r="AF18" s="21" t="str">
        <f t="shared" si="10"/>
        <v/>
      </c>
      <c r="AG18" s="22" t="str">
        <f t="shared" si="10"/>
        <v/>
      </c>
      <c r="AH18" s="29">
        <f>+O$125</f>
        <v>1.1000000000000001</v>
      </c>
      <c r="AI18" s="38" t="str">
        <f t="shared" si="11"/>
        <v/>
      </c>
      <c r="AJ18" s="38" t="str">
        <f t="shared" si="12"/>
        <v/>
      </c>
      <c r="AK18" s="38" t="str">
        <f t="shared" si="13"/>
        <v/>
      </c>
      <c r="AL18" s="21" t="str">
        <f t="shared" si="30"/>
        <v/>
      </c>
      <c r="AM18" s="21" t="str">
        <f t="shared" si="14"/>
        <v/>
      </c>
      <c r="AN18" s="22" t="str">
        <f t="shared" si="14"/>
        <v/>
      </c>
      <c r="AO18" s="33" t="str">
        <f t="shared" si="31"/>
        <v/>
      </c>
      <c r="AP18" s="7" t="str">
        <f t="shared" si="31"/>
        <v/>
      </c>
      <c r="AQ18" s="34" t="str">
        <f t="shared" si="31"/>
        <v/>
      </c>
      <c r="AR18" s="29" t="str">
        <f t="shared" si="32"/>
        <v/>
      </c>
      <c r="AS18" s="21" t="str">
        <f t="shared" si="15"/>
        <v/>
      </c>
      <c r="AT18" s="22" t="str">
        <f t="shared" si="15"/>
        <v/>
      </c>
      <c r="AU18" s="7">
        <f t="shared" si="33"/>
        <v>0</v>
      </c>
      <c r="BC18" s="7">
        <v>250</v>
      </c>
      <c r="BD18" s="11">
        <f>5+BD17*5</f>
        <v>15</v>
      </c>
      <c r="BE18" s="11">
        <f t="shared" ref="BE18:BQ18" si="49">5+BE17*5</f>
        <v>20</v>
      </c>
      <c r="BF18" s="11">
        <f t="shared" si="49"/>
        <v>25</v>
      </c>
      <c r="BG18" s="11">
        <f t="shared" si="49"/>
        <v>30</v>
      </c>
      <c r="BH18" s="11">
        <f t="shared" si="49"/>
        <v>35</v>
      </c>
      <c r="BI18" s="11">
        <f t="shared" si="49"/>
        <v>40</v>
      </c>
      <c r="BJ18" s="11">
        <f t="shared" si="49"/>
        <v>45</v>
      </c>
      <c r="BK18" s="11">
        <f t="shared" si="49"/>
        <v>50</v>
      </c>
      <c r="BL18" s="11">
        <f t="shared" si="49"/>
        <v>55</v>
      </c>
      <c r="BM18" s="11">
        <f t="shared" si="49"/>
        <v>60</v>
      </c>
      <c r="BN18" s="11">
        <f t="shared" si="49"/>
        <v>65</v>
      </c>
      <c r="BO18" s="11">
        <f t="shared" si="49"/>
        <v>70</v>
      </c>
      <c r="BP18" s="11">
        <f t="shared" si="49"/>
        <v>75</v>
      </c>
      <c r="BQ18" s="11">
        <f t="shared" si="49"/>
        <v>80</v>
      </c>
      <c r="BR18" s="11"/>
      <c r="BT18" s="8">
        <f t="shared" si="16"/>
        <v>0</v>
      </c>
      <c r="CQ18" s="2" t="s">
        <v>159</v>
      </c>
      <c r="CR18" s="2">
        <f t="shared" si="47"/>
        <v>13.5</v>
      </c>
      <c r="CS18" s="2" t="str">
        <f t="shared" si="48"/>
        <v/>
      </c>
      <c r="CT18" s="2" t="str">
        <f t="shared" si="41"/>
        <v/>
      </c>
      <c r="CU18" s="2" t="str">
        <f t="shared" si="41"/>
        <v/>
      </c>
      <c r="CV18" s="2" t="str">
        <f t="shared" si="41"/>
        <v/>
      </c>
      <c r="CW18" s="2" t="str">
        <f t="shared" si="41"/>
        <v/>
      </c>
      <c r="CX18" s="2" t="str">
        <f t="shared" si="41"/>
        <v/>
      </c>
      <c r="CY18" s="2" t="str">
        <f t="shared" si="41"/>
        <v/>
      </c>
      <c r="CZ18" s="2" t="str">
        <f t="shared" si="41"/>
        <v/>
      </c>
      <c r="DA18" s="2" t="str">
        <f t="shared" si="41"/>
        <v/>
      </c>
      <c r="DB18" s="2" t="str">
        <f t="shared" si="41"/>
        <v/>
      </c>
      <c r="DC18" s="2" t="str">
        <f t="shared" si="41"/>
        <v/>
      </c>
      <c r="DD18" s="2" t="str">
        <f t="shared" si="41"/>
        <v/>
      </c>
      <c r="DE18" s="2" t="str">
        <f t="shared" si="41"/>
        <v/>
      </c>
      <c r="DF18" s="2" t="str">
        <f t="shared" si="41"/>
        <v/>
      </c>
      <c r="DG18" s="2" t="str">
        <f t="shared" si="41"/>
        <v/>
      </c>
      <c r="DH18" s="2" t="str">
        <f t="shared" si="41"/>
        <v/>
      </c>
      <c r="DI18" s="2" t="str">
        <f t="shared" si="41"/>
        <v/>
      </c>
      <c r="DJ18" s="2" t="str">
        <f t="shared" si="41"/>
        <v/>
      </c>
      <c r="DK18" s="2" t="str">
        <f t="shared" si="41"/>
        <v/>
      </c>
      <c r="DL18" s="2" t="str">
        <f t="shared" si="41"/>
        <v/>
      </c>
      <c r="DO18" s="2">
        <f t="shared" si="19"/>
        <v>7.5</v>
      </c>
      <c r="DP18" s="11">
        <f t="shared" si="1"/>
        <v>0</v>
      </c>
      <c r="DQ18" s="2">
        <f t="shared" si="20"/>
        <v>11.5</v>
      </c>
      <c r="DT18" s="5" t="str">
        <f t="shared" si="35"/>
        <v/>
      </c>
      <c r="DU18" s="5" t="str">
        <f t="shared" si="34"/>
        <v/>
      </c>
      <c r="DV18" s="5" t="str">
        <f t="shared" si="34"/>
        <v/>
      </c>
    </row>
    <row r="19" spans="2:126" x14ac:dyDescent="0.25">
      <c r="B19" s="2">
        <v>4</v>
      </c>
      <c r="C19" s="76">
        <f>+F$157</f>
        <v>0</v>
      </c>
      <c r="D19" s="7" t="str">
        <f t="shared" si="2"/>
        <v/>
      </c>
      <c r="E19" s="7" t="str">
        <f t="shared" si="2"/>
        <v/>
      </c>
      <c r="F19" s="7" t="str">
        <f t="shared" si="2"/>
        <v/>
      </c>
      <c r="G19" s="21" t="str">
        <f t="shared" si="21"/>
        <v/>
      </c>
      <c r="H19" s="21" t="str">
        <f t="shared" si="3"/>
        <v/>
      </c>
      <c r="I19" s="21" t="str">
        <f t="shared" si="3"/>
        <v/>
      </c>
      <c r="J19" s="21" t="str">
        <f t="shared" si="22"/>
        <v/>
      </c>
      <c r="K19" s="21" t="str">
        <f t="shared" si="4"/>
        <v/>
      </c>
      <c r="L19" s="22" t="str">
        <f t="shared" si="4"/>
        <v/>
      </c>
      <c r="M19" s="29" t="str">
        <f>+F$167</f>
        <v/>
      </c>
      <c r="N19" s="21" t="str">
        <f t="shared" si="42"/>
        <v/>
      </c>
      <c r="O19" s="21" t="str">
        <f t="shared" si="5"/>
        <v/>
      </c>
      <c r="P19" s="21" t="str">
        <f t="shared" si="5"/>
        <v/>
      </c>
      <c r="Q19" s="21" t="str">
        <f t="shared" si="24"/>
        <v/>
      </c>
      <c r="R19" s="21" t="str">
        <f t="shared" si="6"/>
        <v/>
      </c>
      <c r="S19" s="22" t="str">
        <f t="shared" si="6"/>
        <v/>
      </c>
      <c r="T19" s="29" t="str">
        <f>+F$152</f>
        <v/>
      </c>
      <c r="U19" s="21" t="str">
        <f t="shared" si="43"/>
        <v/>
      </c>
      <c r="V19" s="21" t="str">
        <f t="shared" si="7"/>
        <v/>
      </c>
      <c r="W19" s="21" t="str">
        <f t="shared" si="7"/>
        <v/>
      </c>
      <c r="X19" s="21" t="str">
        <f t="shared" si="26"/>
        <v/>
      </c>
      <c r="Y19" s="21" t="str">
        <f t="shared" si="8"/>
        <v/>
      </c>
      <c r="Z19" s="22" t="str">
        <f t="shared" si="8"/>
        <v/>
      </c>
      <c r="AA19" s="29">
        <f t="shared" si="44"/>
        <v>0</v>
      </c>
      <c r="AB19" s="21" t="str">
        <f t="shared" si="45"/>
        <v/>
      </c>
      <c r="AC19" s="21" t="str">
        <f t="shared" si="9"/>
        <v/>
      </c>
      <c r="AD19" s="21" t="str">
        <f t="shared" si="9"/>
        <v/>
      </c>
      <c r="AE19" s="21" t="str">
        <f t="shared" si="29"/>
        <v/>
      </c>
      <c r="AF19" s="21" t="str">
        <f t="shared" si="10"/>
        <v/>
      </c>
      <c r="AG19" s="22" t="str">
        <f t="shared" si="10"/>
        <v/>
      </c>
      <c r="AH19" s="29">
        <f>+P$125</f>
        <v>1.1000000000000001</v>
      </c>
      <c r="AI19" s="38" t="str">
        <f t="shared" si="11"/>
        <v/>
      </c>
      <c r="AJ19" s="38" t="str">
        <f t="shared" si="12"/>
        <v/>
      </c>
      <c r="AK19" s="38" t="str">
        <f t="shared" si="13"/>
        <v/>
      </c>
      <c r="AL19" s="21" t="str">
        <f t="shared" si="30"/>
        <v/>
      </c>
      <c r="AM19" s="21" t="str">
        <f t="shared" si="14"/>
        <v/>
      </c>
      <c r="AN19" s="22" t="str">
        <f t="shared" si="14"/>
        <v/>
      </c>
      <c r="AO19" s="33" t="str">
        <f t="shared" si="31"/>
        <v/>
      </c>
      <c r="AP19" s="7" t="str">
        <f t="shared" si="31"/>
        <v/>
      </c>
      <c r="AQ19" s="34" t="str">
        <f t="shared" si="31"/>
        <v/>
      </c>
      <c r="AR19" s="29" t="str">
        <f t="shared" si="32"/>
        <v/>
      </c>
      <c r="AS19" s="21" t="str">
        <f t="shared" si="15"/>
        <v/>
      </c>
      <c r="AT19" s="22" t="str">
        <f t="shared" si="15"/>
        <v/>
      </c>
      <c r="AU19" s="7">
        <f t="shared" si="33"/>
        <v>0</v>
      </c>
      <c r="BC19" s="7">
        <f>+BC18+50</f>
        <v>300</v>
      </c>
      <c r="BD19" s="11">
        <f>+BD18*BD$16</f>
        <v>13.5</v>
      </c>
      <c r="BE19" s="11">
        <f t="shared" ref="BE19:BQ34" si="50">+BE18*BE$16</f>
        <v>18.05</v>
      </c>
      <c r="BF19" s="11">
        <f t="shared" si="50"/>
        <v>22.624999999999996</v>
      </c>
      <c r="BG19" s="11">
        <f t="shared" si="50"/>
        <v>27.224999999999994</v>
      </c>
      <c r="BH19" s="11">
        <f t="shared" si="50"/>
        <v>31.849999999999994</v>
      </c>
      <c r="BI19" s="11">
        <f t="shared" si="50"/>
        <v>36.499999999999993</v>
      </c>
      <c r="BJ19" s="11">
        <f t="shared" si="50"/>
        <v>41.17499999999999</v>
      </c>
      <c r="BK19" s="11">
        <f t="shared" si="50"/>
        <v>45.874999999999986</v>
      </c>
      <c r="BL19" s="11">
        <f t="shared" si="50"/>
        <v>50.59999999999998</v>
      </c>
      <c r="BM19" s="11">
        <f t="shared" si="50"/>
        <v>55.349999999999973</v>
      </c>
      <c r="BN19" s="11">
        <f t="shared" si="50"/>
        <v>60.124999999999964</v>
      </c>
      <c r="BO19" s="11">
        <f t="shared" si="50"/>
        <v>64.924999999999955</v>
      </c>
      <c r="BP19" s="11">
        <f t="shared" si="50"/>
        <v>69.749999999999957</v>
      </c>
      <c r="BQ19" s="11">
        <f t="shared" si="50"/>
        <v>74.599999999999952</v>
      </c>
      <c r="BR19" s="11"/>
      <c r="BT19" s="8">
        <f t="shared" si="16"/>
        <v>0</v>
      </c>
      <c r="DO19" s="2">
        <f t="shared" si="19"/>
        <v>8</v>
      </c>
      <c r="DP19" s="11">
        <f t="shared" si="1"/>
        <v>0</v>
      </c>
      <c r="DQ19" s="2">
        <f t="shared" si="20"/>
        <v>12.25</v>
      </c>
      <c r="DT19" s="5" t="str">
        <f t="shared" si="35"/>
        <v/>
      </c>
      <c r="DU19" s="5" t="str">
        <f t="shared" si="34"/>
        <v/>
      </c>
      <c r="DV19" s="5" t="str">
        <f t="shared" si="34"/>
        <v/>
      </c>
    </row>
    <row r="20" spans="2:126" x14ac:dyDescent="0.25">
      <c r="B20" s="2">
        <v>5</v>
      </c>
      <c r="C20" s="76">
        <f>+G$157</f>
        <v>0</v>
      </c>
      <c r="D20" s="7" t="str">
        <f t="shared" si="2"/>
        <v/>
      </c>
      <c r="E20" s="7" t="str">
        <f t="shared" si="2"/>
        <v/>
      </c>
      <c r="F20" s="7" t="str">
        <f t="shared" si="2"/>
        <v/>
      </c>
      <c r="G20" s="21" t="str">
        <f t="shared" si="21"/>
        <v/>
      </c>
      <c r="H20" s="21" t="str">
        <f t="shared" si="3"/>
        <v/>
      </c>
      <c r="I20" s="21" t="str">
        <f t="shared" si="3"/>
        <v/>
      </c>
      <c r="J20" s="21" t="str">
        <f t="shared" si="22"/>
        <v/>
      </c>
      <c r="K20" s="21" t="str">
        <f t="shared" si="4"/>
        <v/>
      </c>
      <c r="L20" s="22" t="str">
        <f t="shared" si="4"/>
        <v/>
      </c>
      <c r="M20" s="29" t="str">
        <f>+G$167</f>
        <v/>
      </c>
      <c r="N20" s="21" t="str">
        <f t="shared" si="42"/>
        <v/>
      </c>
      <c r="O20" s="21" t="str">
        <f t="shared" si="5"/>
        <v/>
      </c>
      <c r="P20" s="21" t="str">
        <f t="shared" si="5"/>
        <v/>
      </c>
      <c r="Q20" s="21" t="str">
        <f t="shared" si="24"/>
        <v/>
      </c>
      <c r="R20" s="21" t="str">
        <f t="shared" si="6"/>
        <v/>
      </c>
      <c r="S20" s="22" t="str">
        <f t="shared" si="6"/>
        <v/>
      </c>
      <c r="T20" s="29" t="str">
        <f>+G$152</f>
        <v/>
      </c>
      <c r="U20" s="21" t="str">
        <f t="shared" si="43"/>
        <v/>
      </c>
      <c r="V20" s="21" t="str">
        <f t="shared" si="7"/>
        <v/>
      </c>
      <c r="W20" s="21" t="str">
        <f t="shared" si="7"/>
        <v/>
      </c>
      <c r="X20" s="21" t="str">
        <f t="shared" si="26"/>
        <v/>
      </c>
      <c r="Y20" s="21" t="str">
        <f t="shared" si="8"/>
        <v/>
      </c>
      <c r="Z20" s="22" t="str">
        <f t="shared" si="8"/>
        <v/>
      </c>
      <c r="AA20" s="29">
        <f t="shared" si="44"/>
        <v>0</v>
      </c>
      <c r="AB20" s="21" t="str">
        <f t="shared" si="45"/>
        <v/>
      </c>
      <c r="AC20" s="21" t="str">
        <f t="shared" si="9"/>
        <v/>
      </c>
      <c r="AD20" s="21" t="str">
        <f t="shared" si="9"/>
        <v/>
      </c>
      <c r="AE20" s="21" t="str">
        <f t="shared" si="29"/>
        <v/>
      </c>
      <c r="AF20" s="21" t="str">
        <f t="shared" si="10"/>
        <v/>
      </c>
      <c r="AG20" s="22" t="str">
        <f t="shared" si="10"/>
        <v/>
      </c>
      <c r="AH20" s="29">
        <f>+Q$125</f>
        <v>1.1000000000000001</v>
      </c>
      <c r="AI20" s="38" t="str">
        <f t="shared" si="11"/>
        <v/>
      </c>
      <c r="AJ20" s="38" t="str">
        <f t="shared" si="12"/>
        <v/>
      </c>
      <c r="AK20" s="38" t="str">
        <f t="shared" si="13"/>
        <v/>
      </c>
      <c r="AL20" s="21" t="str">
        <f t="shared" si="30"/>
        <v/>
      </c>
      <c r="AM20" s="21" t="str">
        <f t="shared" si="14"/>
        <v/>
      </c>
      <c r="AN20" s="22" t="str">
        <f t="shared" si="14"/>
        <v/>
      </c>
      <c r="AO20" s="33" t="str">
        <f t="shared" si="31"/>
        <v/>
      </c>
      <c r="AP20" s="7" t="str">
        <f t="shared" si="31"/>
        <v/>
      </c>
      <c r="AQ20" s="34" t="str">
        <f t="shared" si="31"/>
        <v/>
      </c>
      <c r="AR20" s="29" t="str">
        <f t="shared" si="32"/>
        <v/>
      </c>
      <c r="AS20" s="21" t="str">
        <f t="shared" si="15"/>
        <v/>
      </c>
      <c r="AT20" s="22" t="str">
        <f t="shared" si="15"/>
        <v/>
      </c>
      <c r="AU20" s="7">
        <f t="shared" si="33"/>
        <v>0</v>
      </c>
      <c r="BC20" s="7">
        <f t="shared" ref="BC20:BC83" si="51">+BC19+50</f>
        <v>350</v>
      </c>
      <c r="BD20" s="11">
        <f t="shared" ref="BD20:BQ52" si="52">+BD19*BD$16</f>
        <v>12.15</v>
      </c>
      <c r="BE20" s="11">
        <f t="shared" si="50"/>
        <v>16.290125</v>
      </c>
      <c r="BF20" s="11">
        <f t="shared" si="50"/>
        <v>20.475624999999994</v>
      </c>
      <c r="BG20" s="11">
        <f t="shared" si="50"/>
        <v>24.70668749999999</v>
      </c>
      <c r="BH20" s="11">
        <f t="shared" si="50"/>
        <v>28.983499999999989</v>
      </c>
      <c r="BI20" s="11">
        <f t="shared" si="50"/>
        <v>33.306249999999984</v>
      </c>
      <c r="BJ20" s="11">
        <f t="shared" si="50"/>
        <v>37.67512499999998</v>
      </c>
      <c r="BK20" s="11">
        <f t="shared" si="50"/>
        <v>42.090312499999968</v>
      </c>
      <c r="BL20" s="11">
        <f t="shared" si="50"/>
        <v>46.551999999999964</v>
      </c>
      <c r="BM20" s="11">
        <f t="shared" si="50"/>
        <v>51.060374999999951</v>
      </c>
      <c r="BN20" s="11">
        <f t="shared" si="50"/>
        <v>55.615624999999937</v>
      </c>
      <c r="BO20" s="11">
        <f t="shared" si="50"/>
        <v>60.21793749999992</v>
      </c>
      <c r="BP20" s="11">
        <f t="shared" si="50"/>
        <v>64.867499999999922</v>
      </c>
      <c r="BQ20" s="11">
        <f t="shared" si="50"/>
        <v>69.56449999999991</v>
      </c>
      <c r="BR20" s="11"/>
      <c r="BT20" s="8">
        <f t="shared" si="16"/>
        <v>0</v>
      </c>
      <c r="CQ20" s="2" t="s">
        <v>132</v>
      </c>
      <c r="CS20" s="2" t="str">
        <f>IFERROR(LOOKUP(CS16,$DO$3:$DP$27),"")</f>
        <v/>
      </c>
      <c r="CT20" s="2" t="str">
        <f t="shared" ref="CT20:DL22" si="53">IFERROR(LOOKUP(CT16,$DO$3:$DP$27),"")</f>
        <v/>
      </c>
      <c r="CU20" s="2" t="str">
        <f t="shared" si="53"/>
        <v/>
      </c>
      <c r="CV20" s="2" t="str">
        <f t="shared" si="53"/>
        <v/>
      </c>
      <c r="CW20" s="2" t="str">
        <f t="shared" si="53"/>
        <v/>
      </c>
      <c r="CX20" s="2" t="str">
        <f t="shared" si="53"/>
        <v/>
      </c>
      <c r="CY20" s="2" t="str">
        <f t="shared" si="53"/>
        <v/>
      </c>
      <c r="CZ20" s="2" t="str">
        <f t="shared" si="53"/>
        <v/>
      </c>
      <c r="DA20" s="2" t="str">
        <f t="shared" si="53"/>
        <v/>
      </c>
      <c r="DB20" s="2" t="str">
        <f t="shared" si="53"/>
        <v/>
      </c>
      <c r="DC20" s="2" t="str">
        <f t="shared" si="53"/>
        <v/>
      </c>
      <c r="DD20" s="2" t="str">
        <f t="shared" si="53"/>
        <v/>
      </c>
      <c r="DE20" s="2" t="str">
        <f t="shared" si="53"/>
        <v/>
      </c>
      <c r="DF20" s="2" t="str">
        <f t="shared" si="53"/>
        <v/>
      </c>
      <c r="DG20" s="2" t="str">
        <f t="shared" si="53"/>
        <v/>
      </c>
      <c r="DH20" s="2" t="str">
        <f t="shared" si="53"/>
        <v/>
      </c>
      <c r="DI20" s="2" t="str">
        <f t="shared" si="53"/>
        <v/>
      </c>
      <c r="DJ20" s="2" t="str">
        <f t="shared" si="53"/>
        <v/>
      </c>
      <c r="DK20" s="2" t="str">
        <f t="shared" si="53"/>
        <v/>
      </c>
      <c r="DL20" s="2" t="str">
        <f t="shared" si="53"/>
        <v/>
      </c>
      <c r="DM20" s="2">
        <f>SUM(CS20:DL20)</f>
        <v>0</v>
      </c>
      <c r="DO20" s="2">
        <f t="shared" si="19"/>
        <v>8.5</v>
      </c>
      <c r="DP20" s="11">
        <f t="shared" si="1"/>
        <v>0</v>
      </c>
      <c r="DQ20" s="2">
        <f t="shared" si="20"/>
        <v>13</v>
      </c>
      <c r="DT20" s="5" t="str">
        <f t="shared" si="35"/>
        <v/>
      </c>
      <c r="DU20" s="5" t="str">
        <f t="shared" si="34"/>
        <v/>
      </c>
      <c r="DV20" s="5" t="str">
        <f t="shared" si="34"/>
        <v/>
      </c>
    </row>
    <row r="21" spans="2:126" x14ac:dyDescent="0.25">
      <c r="B21" s="2">
        <v>6</v>
      </c>
      <c r="C21" s="76">
        <f>+H$157</f>
        <v>0</v>
      </c>
      <c r="D21" s="7" t="str">
        <f t="shared" si="2"/>
        <v/>
      </c>
      <c r="E21" s="7" t="str">
        <f t="shared" si="2"/>
        <v/>
      </c>
      <c r="F21" s="7" t="str">
        <f t="shared" si="2"/>
        <v/>
      </c>
      <c r="G21" s="21" t="str">
        <f t="shared" si="21"/>
        <v/>
      </c>
      <c r="H21" s="21" t="str">
        <f t="shared" si="3"/>
        <v/>
      </c>
      <c r="I21" s="21" t="str">
        <f t="shared" si="3"/>
        <v/>
      </c>
      <c r="J21" s="21" t="str">
        <f t="shared" si="22"/>
        <v/>
      </c>
      <c r="K21" s="21" t="str">
        <f t="shared" si="4"/>
        <v/>
      </c>
      <c r="L21" s="22" t="str">
        <f t="shared" si="4"/>
        <v/>
      </c>
      <c r="M21" s="29" t="str">
        <f>+H$167</f>
        <v/>
      </c>
      <c r="N21" s="21" t="str">
        <f t="shared" si="42"/>
        <v/>
      </c>
      <c r="O21" s="21" t="str">
        <f t="shared" si="5"/>
        <v/>
      </c>
      <c r="P21" s="21" t="str">
        <f t="shared" si="5"/>
        <v/>
      </c>
      <c r="Q21" s="21" t="str">
        <f t="shared" si="24"/>
        <v/>
      </c>
      <c r="R21" s="21" t="str">
        <f t="shared" si="6"/>
        <v/>
      </c>
      <c r="S21" s="22" t="str">
        <f t="shared" si="6"/>
        <v/>
      </c>
      <c r="T21" s="29" t="str">
        <f>+H$152</f>
        <v/>
      </c>
      <c r="U21" s="21" t="str">
        <f t="shared" si="43"/>
        <v/>
      </c>
      <c r="V21" s="21" t="str">
        <f t="shared" si="7"/>
        <v/>
      </c>
      <c r="W21" s="21" t="str">
        <f t="shared" si="7"/>
        <v/>
      </c>
      <c r="X21" s="21" t="str">
        <f t="shared" si="26"/>
        <v/>
      </c>
      <c r="Y21" s="21" t="str">
        <f t="shared" si="8"/>
        <v/>
      </c>
      <c r="Z21" s="22" t="str">
        <f t="shared" si="8"/>
        <v/>
      </c>
      <c r="AA21" s="29">
        <f t="shared" si="44"/>
        <v>0</v>
      </c>
      <c r="AB21" s="21" t="str">
        <f t="shared" si="45"/>
        <v/>
      </c>
      <c r="AC21" s="21" t="str">
        <f t="shared" si="9"/>
        <v/>
      </c>
      <c r="AD21" s="21" t="str">
        <f t="shared" si="9"/>
        <v/>
      </c>
      <c r="AE21" s="21" t="str">
        <f t="shared" si="29"/>
        <v/>
      </c>
      <c r="AF21" s="21" t="str">
        <f t="shared" si="10"/>
        <v/>
      </c>
      <c r="AG21" s="22" t="str">
        <f t="shared" si="10"/>
        <v/>
      </c>
      <c r="AH21" s="29">
        <f>+R$125</f>
        <v>1.1000000000000001</v>
      </c>
      <c r="AI21" s="38" t="str">
        <f t="shared" si="11"/>
        <v/>
      </c>
      <c r="AJ21" s="38" t="str">
        <f t="shared" si="12"/>
        <v/>
      </c>
      <c r="AK21" s="38" t="str">
        <f t="shared" si="13"/>
        <v/>
      </c>
      <c r="AL21" s="21" t="str">
        <f t="shared" si="30"/>
        <v/>
      </c>
      <c r="AM21" s="21" t="str">
        <f t="shared" si="14"/>
        <v/>
      </c>
      <c r="AN21" s="22" t="str">
        <f t="shared" si="14"/>
        <v/>
      </c>
      <c r="AO21" s="33" t="str">
        <f t="shared" si="31"/>
        <v/>
      </c>
      <c r="AP21" s="7" t="str">
        <f t="shared" si="31"/>
        <v/>
      </c>
      <c r="AQ21" s="34" t="str">
        <f t="shared" si="31"/>
        <v/>
      </c>
      <c r="AR21" s="29" t="str">
        <f t="shared" si="32"/>
        <v/>
      </c>
      <c r="AS21" s="21" t="str">
        <f t="shared" si="15"/>
        <v/>
      </c>
      <c r="AT21" s="22" t="str">
        <f t="shared" si="15"/>
        <v/>
      </c>
      <c r="AU21" s="7">
        <f t="shared" si="33"/>
        <v>0</v>
      </c>
      <c r="BC21" s="7">
        <f t="shared" si="51"/>
        <v>400</v>
      </c>
      <c r="BD21" s="11">
        <f t="shared" si="52"/>
        <v>10.935</v>
      </c>
      <c r="BE21" s="11">
        <f t="shared" si="50"/>
        <v>14.701837812499999</v>
      </c>
      <c r="BF21" s="11">
        <f t="shared" si="50"/>
        <v>18.530440624999994</v>
      </c>
      <c r="BG21" s="11">
        <f t="shared" si="50"/>
        <v>22.421318906249986</v>
      </c>
      <c r="BH21" s="11">
        <f t="shared" si="50"/>
        <v>26.374984999999985</v>
      </c>
      <c r="BI21" s="11">
        <f t="shared" si="50"/>
        <v>30.391953124999979</v>
      </c>
      <c r="BJ21" s="11">
        <f t="shared" si="50"/>
        <v>34.472739374999968</v>
      </c>
      <c r="BK21" s="11">
        <f t="shared" si="50"/>
        <v>38.617861718749957</v>
      </c>
      <c r="BL21" s="11">
        <f t="shared" si="50"/>
        <v>42.827839999999945</v>
      </c>
      <c r="BM21" s="11">
        <f t="shared" si="50"/>
        <v>47.103195937499933</v>
      </c>
      <c r="BN21" s="11">
        <f t="shared" si="50"/>
        <v>51.444453124999917</v>
      </c>
      <c r="BO21" s="11">
        <f t="shared" si="50"/>
        <v>55.852137031249889</v>
      </c>
      <c r="BP21" s="11">
        <f t="shared" si="50"/>
        <v>60.326774999999884</v>
      </c>
      <c r="BQ21" s="11">
        <f t="shared" si="50"/>
        <v>64.868896249999864</v>
      </c>
      <c r="BR21" s="11"/>
      <c r="BT21" s="8">
        <f t="shared" si="16"/>
        <v>0</v>
      </c>
      <c r="CQ21" s="2" t="s">
        <v>158</v>
      </c>
      <c r="CS21" s="2" t="str">
        <f t="shared" ref="CS21:DH22" si="54">IFERROR(LOOKUP(CS17,$DO$3:$DP$27),"")</f>
        <v/>
      </c>
      <c r="CT21" s="2" t="str">
        <f t="shared" si="54"/>
        <v/>
      </c>
      <c r="CU21" s="2" t="str">
        <f t="shared" si="54"/>
        <v/>
      </c>
      <c r="CV21" s="2" t="str">
        <f t="shared" si="54"/>
        <v/>
      </c>
      <c r="CW21" s="2" t="str">
        <f t="shared" si="54"/>
        <v/>
      </c>
      <c r="CX21" s="2" t="str">
        <f t="shared" si="54"/>
        <v/>
      </c>
      <c r="CY21" s="2" t="str">
        <f t="shared" si="54"/>
        <v/>
      </c>
      <c r="CZ21" s="2" t="str">
        <f t="shared" si="54"/>
        <v/>
      </c>
      <c r="DA21" s="2" t="str">
        <f t="shared" si="54"/>
        <v/>
      </c>
      <c r="DB21" s="2" t="str">
        <f t="shared" si="54"/>
        <v/>
      </c>
      <c r="DC21" s="2" t="str">
        <f t="shared" si="54"/>
        <v/>
      </c>
      <c r="DD21" s="2" t="str">
        <f t="shared" si="54"/>
        <v/>
      </c>
      <c r="DE21" s="2" t="str">
        <f t="shared" si="54"/>
        <v/>
      </c>
      <c r="DF21" s="2" t="str">
        <f t="shared" si="54"/>
        <v/>
      </c>
      <c r="DG21" s="2" t="str">
        <f t="shared" si="54"/>
        <v/>
      </c>
      <c r="DH21" s="2" t="str">
        <f t="shared" si="54"/>
        <v/>
      </c>
      <c r="DI21" s="2" t="str">
        <f t="shared" si="53"/>
        <v/>
      </c>
      <c r="DJ21" s="2" t="str">
        <f t="shared" si="53"/>
        <v/>
      </c>
      <c r="DK21" s="2" t="str">
        <f t="shared" si="53"/>
        <v/>
      </c>
      <c r="DL21" s="2" t="str">
        <f t="shared" si="53"/>
        <v/>
      </c>
      <c r="DM21" s="2">
        <f t="shared" ref="DM21:DM22" si="55">SUM(CS21:DL21)</f>
        <v>0</v>
      </c>
      <c r="DO21" s="2">
        <f t="shared" si="19"/>
        <v>9</v>
      </c>
      <c r="DP21" s="11">
        <f t="shared" si="1"/>
        <v>0</v>
      </c>
      <c r="DQ21" s="2">
        <f t="shared" si="20"/>
        <v>13.75</v>
      </c>
      <c r="DT21" s="5" t="str">
        <f t="shared" si="35"/>
        <v/>
      </c>
      <c r="DU21" s="5" t="str">
        <f t="shared" si="34"/>
        <v/>
      </c>
      <c r="DV21" s="5" t="str">
        <f t="shared" si="34"/>
        <v/>
      </c>
    </row>
    <row r="22" spans="2:126" x14ac:dyDescent="0.25">
      <c r="B22" s="2">
        <v>7</v>
      </c>
      <c r="C22" s="76">
        <f>+I$157</f>
        <v>0</v>
      </c>
      <c r="D22" s="7" t="str">
        <f t="shared" si="2"/>
        <v/>
      </c>
      <c r="E22" s="7" t="str">
        <f t="shared" si="2"/>
        <v/>
      </c>
      <c r="F22" s="7" t="str">
        <f t="shared" si="2"/>
        <v/>
      </c>
      <c r="G22" s="21" t="str">
        <f t="shared" si="21"/>
        <v/>
      </c>
      <c r="H22" s="21" t="str">
        <f t="shared" si="3"/>
        <v/>
      </c>
      <c r="I22" s="21" t="str">
        <f t="shared" si="3"/>
        <v/>
      </c>
      <c r="J22" s="21" t="str">
        <f t="shared" si="22"/>
        <v/>
      </c>
      <c r="K22" s="21" t="str">
        <f t="shared" si="22"/>
        <v/>
      </c>
      <c r="L22" s="22" t="str">
        <f t="shared" si="22"/>
        <v/>
      </c>
      <c r="M22" s="29" t="str">
        <f>+I$167</f>
        <v/>
      </c>
      <c r="N22" s="21" t="str">
        <f t="shared" si="42"/>
        <v/>
      </c>
      <c r="O22" s="21" t="str">
        <f t="shared" si="42"/>
        <v/>
      </c>
      <c r="P22" s="21" t="str">
        <f t="shared" si="42"/>
        <v/>
      </c>
      <c r="Q22" s="21" t="str">
        <f t="shared" si="24"/>
        <v/>
      </c>
      <c r="R22" s="21" t="str">
        <f t="shared" si="6"/>
        <v/>
      </c>
      <c r="S22" s="22" t="str">
        <f t="shared" si="6"/>
        <v/>
      </c>
      <c r="T22" s="29" t="str">
        <f>+I$152</f>
        <v/>
      </c>
      <c r="U22" s="21" t="str">
        <f t="shared" si="43"/>
        <v/>
      </c>
      <c r="V22" s="21" t="str">
        <f t="shared" si="43"/>
        <v/>
      </c>
      <c r="W22" s="21" t="str">
        <f t="shared" si="43"/>
        <v/>
      </c>
      <c r="X22" s="21" t="str">
        <f t="shared" si="26"/>
        <v/>
      </c>
      <c r="Y22" s="21" t="str">
        <f t="shared" si="8"/>
        <v/>
      </c>
      <c r="Z22" s="22" t="str">
        <f t="shared" si="8"/>
        <v/>
      </c>
      <c r="AA22" s="29">
        <f t="shared" si="44"/>
        <v>0</v>
      </c>
      <c r="AB22" s="21" t="str">
        <f t="shared" si="45"/>
        <v/>
      </c>
      <c r="AC22" s="21" t="str">
        <f t="shared" si="45"/>
        <v/>
      </c>
      <c r="AD22" s="21" t="str">
        <f t="shared" si="45"/>
        <v/>
      </c>
      <c r="AE22" s="21" t="str">
        <f t="shared" si="29"/>
        <v/>
      </c>
      <c r="AF22" s="21" t="str">
        <f t="shared" si="10"/>
        <v/>
      </c>
      <c r="AG22" s="22" t="str">
        <f t="shared" si="10"/>
        <v/>
      </c>
      <c r="AH22" s="29">
        <f>+S$125</f>
        <v>1.1000000000000001</v>
      </c>
      <c r="AI22" s="38" t="str">
        <f t="shared" si="11"/>
        <v/>
      </c>
      <c r="AJ22" s="38" t="str">
        <f t="shared" si="12"/>
        <v/>
      </c>
      <c r="AK22" s="38" t="str">
        <f t="shared" si="13"/>
        <v/>
      </c>
      <c r="AL22" s="21" t="str">
        <f t="shared" si="30"/>
        <v/>
      </c>
      <c r="AM22" s="21" t="str">
        <f t="shared" si="30"/>
        <v/>
      </c>
      <c r="AN22" s="22" t="str">
        <f t="shared" si="30"/>
        <v/>
      </c>
      <c r="AO22" s="33" t="str">
        <f t="shared" si="31"/>
        <v/>
      </c>
      <c r="AP22" s="7" t="str">
        <f t="shared" si="31"/>
        <v/>
      </c>
      <c r="AQ22" s="34" t="str">
        <f t="shared" si="31"/>
        <v/>
      </c>
      <c r="AR22" s="29" t="str">
        <f t="shared" si="32"/>
        <v/>
      </c>
      <c r="AS22" s="21" t="str">
        <f t="shared" si="32"/>
        <v/>
      </c>
      <c r="AT22" s="22" t="str">
        <f t="shared" si="32"/>
        <v/>
      </c>
      <c r="AU22" s="7">
        <f t="shared" si="33"/>
        <v>0</v>
      </c>
      <c r="BC22" s="7">
        <f t="shared" si="51"/>
        <v>450</v>
      </c>
      <c r="BD22" s="11">
        <f t="shared" si="52"/>
        <v>9.8414999999999999</v>
      </c>
      <c r="BE22" s="11">
        <f t="shared" si="50"/>
        <v>13.268408625781248</v>
      </c>
      <c r="BF22" s="11">
        <f t="shared" si="50"/>
        <v>16.770048765624992</v>
      </c>
      <c r="BG22" s="11">
        <f t="shared" si="50"/>
        <v>20.347346907421858</v>
      </c>
      <c r="BH22" s="11">
        <f t="shared" si="50"/>
        <v>24.001236349999981</v>
      </c>
      <c r="BI22" s="11">
        <f t="shared" si="50"/>
        <v>27.732657226562473</v>
      </c>
      <c r="BJ22" s="11">
        <f t="shared" si="50"/>
        <v>31.542556528124962</v>
      </c>
      <c r="BK22" s="11">
        <f t="shared" si="50"/>
        <v>35.431888126953069</v>
      </c>
      <c r="BL22" s="11">
        <f t="shared" si="50"/>
        <v>39.401612799999931</v>
      </c>
      <c r="BM22" s="11">
        <f t="shared" si="50"/>
        <v>43.452698252343666</v>
      </c>
      <c r="BN22" s="11">
        <f t="shared" si="50"/>
        <v>47.586119140624895</v>
      </c>
      <c r="BO22" s="11">
        <f t="shared" si="50"/>
        <v>51.802857096484239</v>
      </c>
      <c r="BP22" s="11">
        <f t="shared" si="50"/>
        <v>56.103900749999852</v>
      </c>
      <c r="BQ22" s="11">
        <f t="shared" si="50"/>
        <v>60.490245753124832</v>
      </c>
      <c r="BR22" s="11"/>
      <c r="BT22" s="8">
        <f>SUM(AR23:AT23)</f>
        <v>0</v>
      </c>
      <c r="CQ22" s="2" t="s">
        <v>159</v>
      </c>
      <c r="CS22" s="2" t="str">
        <f t="shared" si="54"/>
        <v/>
      </c>
      <c r="CT22" s="2" t="str">
        <f t="shared" si="53"/>
        <v/>
      </c>
      <c r="CU22" s="2" t="str">
        <f t="shared" si="53"/>
        <v/>
      </c>
      <c r="CV22" s="2" t="str">
        <f t="shared" si="53"/>
        <v/>
      </c>
      <c r="CW22" s="2" t="str">
        <f t="shared" si="53"/>
        <v/>
      </c>
      <c r="CX22" s="2" t="str">
        <f t="shared" si="53"/>
        <v/>
      </c>
      <c r="CY22" s="2" t="str">
        <f t="shared" si="53"/>
        <v/>
      </c>
      <c r="CZ22" s="2" t="str">
        <f t="shared" si="53"/>
        <v/>
      </c>
      <c r="DA22" s="2" t="str">
        <f t="shared" si="53"/>
        <v/>
      </c>
      <c r="DB22" s="2" t="str">
        <f t="shared" si="53"/>
        <v/>
      </c>
      <c r="DC22" s="2" t="str">
        <f t="shared" si="53"/>
        <v/>
      </c>
      <c r="DD22" s="2" t="str">
        <f t="shared" si="53"/>
        <v/>
      </c>
      <c r="DE22" s="2" t="str">
        <f t="shared" si="53"/>
        <v/>
      </c>
      <c r="DF22" s="2" t="str">
        <f t="shared" si="53"/>
        <v/>
      </c>
      <c r="DG22" s="2" t="str">
        <f t="shared" si="53"/>
        <v/>
      </c>
      <c r="DH22" s="2" t="str">
        <f t="shared" si="53"/>
        <v/>
      </c>
      <c r="DI22" s="2" t="str">
        <f t="shared" si="53"/>
        <v/>
      </c>
      <c r="DJ22" s="2" t="str">
        <f t="shared" si="53"/>
        <v/>
      </c>
      <c r="DK22" s="2" t="str">
        <f t="shared" si="53"/>
        <v/>
      </c>
      <c r="DL22" s="2" t="str">
        <f t="shared" si="53"/>
        <v/>
      </c>
      <c r="DM22" s="2">
        <f t="shared" si="55"/>
        <v>0</v>
      </c>
      <c r="DO22" s="2">
        <f t="shared" si="19"/>
        <v>9.5</v>
      </c>
      <c r="DP22" s="11">
        <f t="shared" si="1"/>
        <v>0</v>
      </c>
      <c r="DQ22" s="2">
        <f t="shared" si="20"/>
        <v>14.5</v>
      </c>
      <c r="DT22" s="5" t="str">
        <f t="shared" si="35"/>
        <v/>
      </c>
      <c r="DU22" s="5" t="str">
        <f t="shared" si="34"/>
        <v/>
      </c>
      <c r="DV22" s="5" t="str">
        <f t="shared" si="34"/>
        <v/>
      </c>
    </row>
    <row r="23" spans="2:126" x14ac:dyDescent="0.25">
      <c r="B23" s="2">
        <v>8</v>
      </c>
      <c r="C23" s="76">
        <f>+J$157</f>
        <v>0</v>
      </c>
      <c r="D23" s="7" t="str">
        <f t="shared" si="2"/>
        <v/>
      </c>
      <c r="E23" s="7" t="str">
        <f t="shared" si="2"/>
        <v/>
      </c>
      <c r="F23" s="7" t="str">
        <f t="shared" si="2"/>
        <v/>
      </c>
      <c r="G23" s="21" t="str">
        <f t="shared" si="21"/>
        <v/>
      </c>
      <c r="H23" s="21" t="str">
        <f t="shared" si="3"/>
        <v/>
      </c>
      <c r="I23" s="21" t="str">
        <f t="shared" si="3"/>
        <v/>
      </c>
      <c r="J23" s="21" t="str">
        <f t="shared" si="22"/>
        <v/>
      </c>
      <c r="K23" s="21" t="str">
        <f t="shared" si="22"/>
        <v/>
      </c>
      <c r="L23" s="22" t="str">
        <f t="shared" si="22"/>
        <v/>
      </c>
      <c r="M23" s="29" t="str">
        <f>+J$167</f>
        <v/>
      </c>
      <c r="N23" s="21" t="str">
        <f t="shared" si="42"/>
        <v/>
      </c>
      <c r="O23" s="21" t="str">
        <f t="shared" si="42"/>
        <v/>
      </c>
      <c r="P23" s="21" t="str">
        <f t="shared" si="42"/>
        <v/>
      </c>
      <c r="Q23" s="21" t="str">
        <f t="shared" si="24"/>
        <v/>
      </c>
      <c r="R23" s="21" t="str">
        <f t="shared" si="6"/>
        <v/>
      </c>
      <c r="S23" s="22" t="str">
        <f t="shared" si="6"/>
        <v/>
      </c>
      <c r="T23" s="29" t="str">
        <f>+J$152</f>
        <v/>
      </c>
      <c r="U23" s="21" t="str">
        <f t="shared" si="43"/>
        <v/>
      </c>
      <c r="V23" s="21" t="str">
        <f t="shared" si="43"/>
        <v/>
      </c>
      <c r="W23" s="21" t="str">
        <f t="shared" si="43"/>
        <v/>
      </c>
      <c r="X23" s="21" t="str">
        <f t="shared" si="26"/>
        <v/>
      </c>
      <c r="Y23" s="21" t="str">
        <f t="shared" si="8"/>
        <v/>
      </c>
      <c r="Z23" s="22" t="str">
        <f t="shared" si="8"/>
        <v/>
      </c>
      <c r="AA23" s="29">
        <f t="shared" si="44"/>
        <v>0</v>
      </c>
      <c r="AB23" s="21" t="str">
        <f t="shared" si="45"/>
        <v/>
      </c>
      <c r="AC23" s="21" t="str">
        <f t="shared" si="45"/>
        <v/>
      </c>
      <c r="AD23" s="21" t="str">
        <f t="shared" si="45"/>
        <v/>
      </c>
      <c r="AE23" s="21" t="str">
        <f t="shared" si="29"/>
        <v/>
      </c>
      <c r="AF23" s="21" t="str">
        <f t="shared" si="10"/>
        <v/>
      </c>
      <c r="AG23" s="22" t="str">
        <f t="shared" si="10"/>
        <v/>
      </c>
      <c r="AH23" s="29">
        <f>+T$125</f>
        <v>1.1000000000000001</v>
      </c>
      <c r="AI23" s="38" t="str">
        <f t="shared" si="11"/>
        <v/>
      </c>
      <c r="AJ23" s="38" t="str">
        <f t="shared" si="12"/>
        <v/>
      </c>
      <c r="AK23" s="38" t="str">
        <f t="shared" si="13"/>
        <v/>
      </c>
      <c r="AL23" s="21" t="str">
        <f t="shared" ref="AL23:AN25" si="56">IFERROR(((AI23/AI$27)*$AX$2)+(CT54*$AX$3)+$M23*$AX$4,"")</f>
        <v/>
      </c>
      <c r="AM23" s="21" t="str">
        <f t="shared" si="56"/>
        <v/>
      </c>
      <c r="AN23" s="22" t="str">
        <f t="shared" si="56"/>
        <v/>
      </c>
      <c r="AO23" s="33" t="str">
        <f t="shared" si="31"/>
        <v/>
      </c>
      <c r="AP23" s="7" t="str">
        <f t="shared" si="31"/>
        <v/>
      </c>
      <c r="AQ23" s="34" t="str">
        <f t="shared" si="31"/>
        <v/>
      </c>
      <c r="AR23" s="29" t="str">
        <f t="shared" si="32"/>
        <v/>
      </c>
      <c r="AS23" s="21" t="str">
        <f t="shared" si="32"/>
        <v/>
      </c>
      <c r="AT23" s="22" t="str">
        <f t="shared" si="32"/>
        <v/>
      </c>
      <c r="AU23" s="7">
        <f t="shared" si="33"/>
        <v>0</v>
      </c>
      <c r="BC23" s="7">
        <f t="shared" si="51"/>
        <v>500</v>
      </c>
      <c r="BD23" s="11">
        <f t="shared" si="52"/>
        <v>8.8573500000000003</v>
      </c>
      <c r="BE23" s="11">
        <f t="shared" si="50"/>
        <v>11.974738784767576</v>
      </c>
      <c r="BF23" s="11">
        <f t="shared" si="50"/>
        <v>15.176894132890617</v>
      </c>
      <c r="BG23" s="11">
        <f t="shared" si="50"/>
        <v>18.465217318485333</v>
      </c>
      <c r="BH23" s="11">
        <f t="shared" si="50"/>
        <v>21.841125078499978</v>
      </c>
      <c r="BI23" s="11">
        <f t="shared" si="50"/>
        <v>25.306049719238249</v>
      </c>
      <c r="BJ23" s="11">
        <f t="shared" si="50"/>
        <v>28.861439223234331</v>
      </c>
      <c r="BK23" s="11">
        <f t="shared" si="50"/>
        <v>32.508757356479428</v>
      </c>
      <c r="BL23" s="11">
        <f t="shared" si="50"/>
        <v>36.24948377599992</v>
      </c>
      <c r="BM23" s="11">
        <f t="shared" si="50"/>
        <v>40.085114137787009</v>
      </c>
      <c r="BN23" s="11">
        <f t="shared" si="50"/>
        <v>44.017160205078007</v>
      </c>
      <c r="BO23" s="11">
        <f t="shared" si="50"/>
        <v>48.047149956989102</v>
      </c>
      <c r="BP23" s="11">
        <f t="shared" si="50"/>
        <v>52.176627697499825</v>
      </c>
      <c r="BQ23" s="11">
        <f t="shared" si="50"/>
        <v>56.407154164788864</v>
      </c>
      <c r="BR23" s="11"/>
      <c r="BT23" s="8">
        <f t="shared" si="16"/>
        <v>0</v>
      </c>
      <c r="DO23" s="2">
        <f>+DO22+0.5</f>
        <v>10</v>
      </c>
      <c r="DP23" s="11">
        <f t="shared" si="1"/>
        <v>0</v>
      </c>
      <c r="DQ23" s="2">
        <f t="shared" si="20"/>
        <v>15.25</v>
      </c>
      <c r="DT23" s="5" t="str">
        <f t="shared" si="35"/>
        <v/>
      </c>
      <c r="DU23" s="5" t="str">
        <f t="shared" si="35"/>
        <v/>
      </c>
      <c r="DV23" s="5" t="str">
        <f t="shared" si="35"/>
        <v/>
      </c>
    </row>
    <row r="24" spans="2:126" x14ac:dyDescent="0.25">
      <c r="B24" s="2">
        <v>9</v>
      </c>
      <c r="C24" s="76">
        <f>+K$157</f>
        <v>0</v>
      </c>
      <c r="D24" s="7" t="str">
        <f t="shared" si="2"/>
        <v/>
      </c>
      <c r="E24" s="7" t="str">
        <f t="shared" si="2"/>
        <v/>
      </c>
      <c r="F24" s="7" t="str">
        <f t="shared" si="2"/>
        <v/>
      </c>
      <c r="G24" s="21" t="str">
        <f t="shared" si="21"/>
        <v/>
      </c>
      <c r="H24" s="21" t="str">
        <f t="shared" si="3"/>
        <v/>
      </c>
      <c r="I24" s="21" t="str">
        <f t="shared" si="3"/>
        <v/>
      </c>
      <c r="J24" s="21" t="str">
        <f t="shared" si="22"/>
        <v/>
      </c>
      <c r="K24" s="21" t="str">
        <f t="shared" si="22"/>
        <v/>
      </c>
      <c r="L24" s="22" t="str">
        <f t="shared" si="22"/>
        <v/>
      </c>
      <c r="M24" s="29" t="str">
        <f>+K$167</f>
        <v/>
      </c>
      <c r="N24" s="21" t="str">
        <f t="shared" si="42"/>
        <v/>
      </c>
      <c r="O24" s="21" t="str">
        <f t="shared" si="42"/>
        <v/>
      </c>
      <c r="P24" s="21" t="str">
        <f t="shared" si="42"/>
        <v/>
      </c>
      <c r="Q24" s="21" t="str">
        <f t="shared" si="24"/>
        <v/>
      </c>
      <c r="R24" s="21" t="str">
        <f t="shared" si="6"/>
        <v/>
      </c>
      <c r="S24" s="22" t="str">
        <f t="shared" si="6"/>
        <v/>
      </c>
      <c r="T24" s="29" t="str">
        <f>+K$152</f>
        <v/>
      </c>
      <c r="U24" s="21" t="str">
        <f t="shared" si="43"/>
        <v/>
      </c>
      <c r="V24" s="21" t="str">
        <f t="shared" si="43"/>
        <v/>
      </c>
      <c r="W24" s="21" t="str">
        <f t="shared" si="43"/>
        <v/>
      </c>
      <c r="X24" s="21" t="str">
        <f t="shared" si="26"/>
        <v/>
      </c>
      <c r="Y24" s="21" t="str">
        <f t="shared" si="8"/>
        <v/>
      </c>
      <c r="Z24" s="22" t="str">
        <f t="shared" si="8"/>
        <v/>
      </c>
      <c r="AA24" s="29">
        <f t="shared" si="44"/>
        <v>0</v>
      </c>
      <c r="AB24" s="21" t="str">
        <f t="shared" si="45"/>
        <v/>
      </c>
      <c r="AC24" s="21" t="str">
        <f t="shared" si="45"/>
        <v/>
      </c>
      <c r="AD24" s="21" t="str">
        <f t="shared" si="45"/>
        <v/>
      </c>
      <c r="AE24" s="21" t="str">
        <f t="shared" si="29"/>
        <v/>
      </c>
      <c r="AF24" s="21" t="str">
        <f t="shared" si="10"/>
        <v/>
      </c>
      <c r="AG24" s="22" t="str">
        <f t="shared" si="10"/>
        <v/>
      </c>
      <c r="AH24" s="29">
        <f>+U$125</f>
        <v>1.1000000000000001</v>
      </c>
      <c r="AI24" s="38" t="str">
        <f t="shared" si="11"/>
        <v/>
      </c>
      <c r="AJ24" s="38" t="str">
        <f t="shared" si="12"/>
        <v/>
      </c>
      <c r="AK24" s="38" t="str">
        <f t="shared" si="13"/>
        <v/>
      </c>
      <c r="AL24" s="21" t="str">
        <f t="shared" si="56"/>
        <v/>
      </c>
      <c r="AM24" s="21" t="str">
        <f t="shared" si="56"/>
        <v/>
      </c>
      <c r="AN24" s="22" t="str">
        <f t="shared" si="56"/>
        <v/>
      </c>
      <c r="AO24" s="33" t="str">
        <f t="shared" si="31"/>
        <v/>
      </c>
      <c r="AP24" s="7" t="str">
        <f t="shared" si="31"/>
        <v/>
      </c>
      <c r="AQ24" s="34" t="str">
        <f t="shared" si="31"/>
        <v/>
      </c>
      <c r="AR24" s="29" t="str">
        <f t="shared" si="32"/>
        <v/>
      </c>
      <c r="AS24" s="21" t="str">
        <f t="shared" si="32"/>
        <v/>
      </c>
      <c r="AT24" s="22" t="str">
        <f t="shared" si="32"/>
        <v/>
      </c>
      <c r="AU24" s="7">
        <f t="shared" si="33"/>
        <v>0</v>
      </c>
      <c r="BC24" s="7">
        <f t="shared" si="51"/>
        <v>550</v>
      </c>
      <c r="BD24" s="11">
        <f t="shared" si="52"/>
        <v>7.9716150000000008</v>
      </c>
      <c r="BE24" s="11">
        <f t="shared" si="50"/>
        <v>10.807201753252738</v>
      </c>
      <c r="BF24" s="11">
        <f t="shared" si="50"/>
        <v>13.735089190266006</v>
      </c>
      <c r="BG24" s="11">
        <f t="shared" si="50"/>
        <v>16.757184716525437</v>
      </c>
      <c r="BH24" s="11">
        <f t="shared" si="50"/>
        <v>19.875423821434975</v>
      </c>
      <c r="BI24" s="11">
        <f t="shared" si="50"/>
        <v>23.091770368804895</v>
      </c>
      <c r="BJ24" s="11">
        <f t="shared" si="50"/>
        <v>26.408216889259403</v>
      </c>
      <c r="BK24" s="11">
        <f t="shared" si="50"/>
        <v>29.826784874569864</v>
      </c>
      <c r="BL24" s="11">
        <f t="shared" si="50"/>
        <v>33.349525073919914</v>
      </c>
      <c r="BM24" s="11">
        <f t="shared" si="50"/>
        <v>36.978517792108498</v>
      </c>
      <c r="BN24" s="11">
        <f t="shared" si="50"/>
        <v>40.715873189697135</v>
      </c>
      <c r="BO24" s="11">
        <f t="shared" si="50"/>
        <v>44.563731585107362</v>
      </c>
      <c r="BP24" s="11">
        <f t="shared" si="50"/>
        <v>48.524263758674806</v>
      </c>
      <c r="BQ24" s="11">
        <f t="shared" si="50"/>
        <v>52.59967125866558</v>
      </c>
      <c r="BR24" s="11"/>
      <c r="BT24" s="8">
        <f>SUM(AR25:AT25)</f>
        <v>0</v>
      </c>
      <c r="CQ24" s="2" t="s">
        <v>132</v>
      </c>
      <c r="CS24" s="5" t="str">
        <f>IFERROR(CS20/$DM20,"")</f>
        <v/>
      </c>
      <c r="CT24" s="5" t="str">
        <f t="shared" ref="CT24:DL26" si="57">IFERROR(CT20/$DM20,"")</f>
        <v/>
      </c>
      <c r="CU24" s="5" t="str">
        <f t="shared" si="57"/>
        <v/>
      </c>
      <c r="CV24" s="5" t="str">
        <f t="shared" si="57"/>
        <v/>
      </c>
      <c r="CW24" s="5" t="str">
        <f t="shared" si="57"/>
        <v/>
      </c>
      <c r="CX24" s="5" t="str">
        <f t="shared" si="57"/>
        <v/>
      </c>
      <c r="CY24" s="5" t="str">
        <f t="shared" si="57"/>
        <v/>
      </c>
      <c r="CZ24" s="5" t="str">
        <f t="shared" si="57"/>
        <v/>
      </c>
      <c r="DA24" s="5" t="str">
        <f t="shared" si="57"/>
        <v/>
      </c>
      <c r="DB24" s="5" t="str">
        <f t="shared" si="57"/>
        <v/>
      </c>
      <c r="DC24" s="5" t="str">
        <f t="shared" si="57"/>
        <v/>
      </c>
      <c r="DD24" s="5" t="str">
        <f t="shared" si="57"/>
        <v/>
      </c>
      <c r="DE24" s="5" t="str">
        <f t="shared" si="57"/>
        <v/>
      </c>
      <c r="DF24" s="5" t="str">
        <f t="shared" si="57"/>
        <v/>
      </c>
      <c r="DG24" s="5" t="str">
        <f t="shared" si="57"/>
        <v/>
      </c>
      <c r="DH24" s="5" t="str">
        <f t="shared" si="57"/>
        <v/>
      </c>
      <c r="DI24" s="5" t="str">
        <f t="shared" si="57"/>
        <v/>
      </c>
      <c r="DJ24" s="5" t="str">
        <f t="shared" si="57"/>
        <v/>
      </c>
      <c r="DK24" s="5" t="str">
        <f t="shared" si="57"/>
        <v/>
      </c>
      <c r="DL24" s="5" t="str">
        <f t="shared" si="57"/>
        <v/>
      </c>
      <c r="DO24" s="2">
        <f t="shared" si="19"/>
        <v>10.5</v>
      </c>
      <c r="DP24" s="11">
        <f t="shared" si="1"/>
        <v>0</v>
      </c>
      <c r="DQ24" s="2">
        <f t="shared" si="20"/>
        <v>16</v>
      </c>
      <c r="DT24" s="5" t="str">
        <f t="shared" si="35"/>
        <v/>
      </c>
      <c r="DU24" s="5" t="str">
        <f t="shared" si="35"/>
        <v/>
      </c>
      <c r="DV24" s="5" t="str">
        <f t="shared" si="35"/>
        <v/>
      </c>
    </row>
    <row r="25" spans="2:126" ht="15.75" thickBot="1" x14ac:dyDescent="0.3">
      <c r="B25" s="2">
        <v>10</v>
      </c>
      <c r="C25" s="77">
        <f>+L$157</f>
        <v>0</v>
      </c>
      <c r="D25" s="24" t="str">
        <f t="shared" si="2"/>
        <v/>
      </c>
      <c r="E25" s="24" t="str">
        <f t="shared" si="2"/>
        <v/>
      </c>
      <c r="F25" s="24" t="str">
        <f t="shared" si="2"/>
        <v/>
      </c>
      <c r="G25" s="25" t="str">
        <f t="shared" si="21"/>
        <v/>
      </c>
      <c r="H25" s="25" t="str">
        <f t="shared" si="3"/>
        <v/>
      </c>
      <c r="I25" s="25" t="str">
        <f t="shared" si="3"/>
        <v/>
      </c>
      <c r="J25" s="25" t="str">
        <f t="shared" si="22"/>
        <v/>
      </c>
      <c r="K25" s="25" t="str">
        <f t="shared" si="22"/>
        <v/>
      </c>
      <c r="L25" s="26" t="str">
        <f t="shared" si="22"/>
        <v/>
      </c>
      <c r="M25" s="30" t="str">
        <f>+L$167</f>
        <v/>
      </c>
      <c r="N25" s="25" t="str">
        <f t="shared" si="42"/>
        <v/>
      </c>
      <c r="O25" s="25" t="str">
        <f t="shared" si="42"/>
        <v/>
      </c>
      <c r="P25" s="25" t="str">
        <f t="shared" si="42"/>
        <v/>
      </c>
      <c r="Q25" s="25" t="str">
        <f t="shared" si="24"/>
        <v/>
      </c>
      <c r="R25" s="25" t="str">
        <f t="shared" si="6"/>
        <v/>
      </c>
      <c r="S25" s="26" t="str">
        <f t="shared" si="6"/>
        <v/>
      </c>
      <c r="T25" s="30" t="str">
        <f>+L$152</f>
        <v/>
      </c>
      <c r="U25" s="25" t="str">
        <f t="shared" si="43"/>
        <v/>
      </c>
      <c r="V25" s="25" t="str">
        <f t="shared" si="43"/>
        <v/>
      </c>
      <c r="W25" s="25" t="str">
        <f t="shared" si="43"/>
        <v/>
      </c>
      <c r="X25" s="25" t="str">
        <f t="shared" si="26"/>
        <v/>
      </c>
      <c r="Y25" s="25" t="str">
        <f t="shared" si="8"/>
        <v/>
      </c>
      <c r="Z25" s="26" t="str">
        <f t="shared" si="8"/>
        <v/>
      </c>
      <c r="AA25" s="30">
        <f t="shared" si="44"/>
        <v>0</v>
      </c>
      <c r="AB25" s="25" t="str">
        <f t="shared" si="45"/>
        <v/>
      </c>
      <c r="AC25" s="25" t="str">
        <f t="shared" si="45"/>
        <v/>
      </c>
      <c r="AD25" s="25" t="str">
        <f t="shared" si="45"/>
        <v/>
      </c>
      <c r="AE25" s="25" t="str">
        <f t="shared" si="29"/>
        <v/>
      </c>
      <c r="AF25" s="25" t="str">
        <f t="shared" si="10"/>
        <v/>
      </c>
      <c r="AG25" s="26" t="str">
        <f t="shared" si="10"/>
        <v/>
      </c>
      <c r="AH25" s="30">
        <f>+V$125</f>
        <v>1.1000000000000001</v>
      </c>
      <c r="AI25" s="39" t="str">
        <f t="shared" si="11"/>
        <v/>
      </c>
      <c r="AJ25" s="39" t="str">
        <f t="shared" si="12"/>
        <v/>
      </c>
      <c r="AK25" s="39" t="str">
        <f t="shared" si="13"/>
        <v/>
      </c>
      <c r="AL25" s="25" t="str">
        <f t="shared" si="56"/>
        <v/>
      </c>
      <c r="AM25" s="25" t="str">
        <f t="shared" si="56"/>
        <v/>
      </c>
      <c r="AN25" s="26" t="str">
        <f t="shared" si="56"/>
        <v/>
      </c>
      <c r="AO25" s="35" t="str">
        <f t="shared" si="31"/>
        <v/>
      </c>
      <c r="AP25" s="24" t="str">
        <f t="shared" si="31"/>
        <v/>
      </c>
      <c r="AQ25" s="36" t="str">
        <f t="shared" si="31"/>
        <v/>
      </c>
      <c r="AR25" s="30" t="str">
        <f t="shared" si="32"/>
        <v/>
      </c>
      <c r="AS25" s="25" t="str">
        <f t="shared" si="32"/>
        <v/>
      </c>
      <c r="AT25" s="26" t="str">
        <f t="shared" si="32"/>
        <v/>
      </c>
      <c r="AU25" s="7">
        <f t="shared" si="33"/>
        <v>0</v>
      </c>
      <c r="BC25" s="7">
        <f t="shared" si="51"/>
        <v>600</v>
      </c>
      <c r="BD25" s="11">
        <f t="shared" si="52"/>
        <v>7.1744535000000011</v>
      </c>
      <c r="BE25" s="11">
        <f t="shared" si="50"/>
        <v>9.7534995823105959</v>
      </c>
      <c r="BF25" s="11">
        <f t="shared" si="50"/>
        <v>12.430255717190734</v>
      </c>
      <c r="BG25" s="11">
        <f t="shared" si="50"/>
        <v>15.207145130246831</v>
      </c>
      <c r="BH25" s="11">
        <f t="shared" si="50"/>
        <v>18.086635677505825</v>
      </c>
      <c r="BI25" s="11">
        <f t="shared" si="50"/>
        <v>21.071240461534462</v>
      </c>
      <c r="BJ25" s="11">
        <f t="shared" si="50"/>
        <v>24.163518453672346</v>
      </c>
      <c r="BK25" s="11">
        <f t="shared" si="50"/>
        <v>27.36607512241784</v>
      </c>
      <c r="BL25" s="11">
        <f t="shared" si="50"/>
        <v>30.681563068006309</v>
      </c>
      <c r="BM25" s="11">
        <f t="shared" si="50"/>
        <v>34.11268266322007</v>
      </c>
      <c r="BN25" s="11">
        <f t="shared" si="50"/>
        <v>37.662182700469828</v>
      </c>
      <c r="BO25" s="11">
        <f t="shared" si="50"/>
        <v>41.332861045187052</v>
      </c>
      <c r="BP25" s="11">
        <f t="shared" si="50"/>
        <v>45.127565295567543</v>
      </c>
      <c r="BQ25" s="11">
        <f t="shared" si="50"/>
        <v>49.049193448705616</v>
      </c>
      <c r="BR25" s="11"/>
      <c r="BT25" s="8"/>
      <c r="CQ25" s="2" t="s">
        <v>158</v>
      </c>
      <c r="CS25" s="5" t="str">
        <f t="shared" ref="CS25:DH26" si="58">IFERROR(CS21/$DM21,"")</f>
        <v/>
      </c>
      <c r="CT25" s="5" t="str">
        <f t="shared" si="58"/>
        <v/>
      </c>
      <c r="CU25" s="5" t="str">
        <f t="shared" si="58"/>
        <v/>
      </c>
      <c r="CV25" s="5" t="str">
        <f t="shared" si="58"/>
        <v/>
      </c>
      <c r="CW25" s="5" t="str">
        <f t="shared" si="58"/>
        <v/>
      </c>
      <c r="CX25" s="5" t="str">
        <f t="shared" si="58"/>
        <v/>
      </c>
      <c r="CY25" s="5" t="str">
        <f t="shared" si="58"/>
        <v/>
      </c>
      <c r="CZ25" s="5" t="str">
        <f t="shared" si="58"/>
        <v/>
      </c>
      <c r="DA25" s="5" t="str">
        <f t="shared" si="58"/>
        <v/>
      </c>
      <c r="DB25" s="5" t="str">
        <f t="shared" si="58"/>
        <v/>
      </c>
      <c r="DC25" s="5" t="str">
        <f t="shared" si="58"/>
        <v/>
      </c>
      <c r="DD25" s="5" t="str">
        <f t="shared" si="58"/>
        <v/>
      </c>
      <c r="DE25" s="5" t="str">
        <f t="shared" si="58"/>
        <v/>
      </c>
      <c r="DF25" s="5" t="str">
        <f t="shared" si="58"/>
        <v/>
      </c>
      <c r="DG25" s="5" t="str">
        <f t="shared" si="58"/>
        <v/>
      </c>
      <c r="DH25" s="5" t="str">
        <f t="shared" si="58"/>
        <v/>
      </c>
      <c r="DI25" s="5" t="str">
        <f t="shared" si="57"/>
        <v/>
      </c>
      <c r="DJ25" s="5" t="str">
        <f t="shared" si="57"/>
        <v/>
      </c>
      <c r="DK25" s="5" t="str">
        <f t="shared" si="57"/>
        <v/>
      </c>
      <c r="DL25" s="5" t="str">
        <f t="shared" si="57"/>
        <v/>
      </c>
      <c r="DO25" s="2">
        <f t="shared" si="19"/>
        <v>11</v>
      </c>
      <c r="DP25" s="11">
        <f t="shared" si="1"/>
        <v>0</v>
      </c>
      <c r="DQ25" s="2">
        <f t="shared" si="20"/>
        <v>16.75</v>
      </c>
      <c r="DT25" s="5" t="str">
        <f t="shared" si="35"/>
        <v/>
      </c>
      <c r="DU25" s="5" t="str">
        <f t="shared" si="35"/>
        <v/>
      </c>
      <c r="DV25" s="5" t="str">
        <f t="shared" si="35"/>
        <v/>
      </c>
    </row>
    <row r="26" spans="2:126" x14ac:dyDescent="0.25">
      <c r="BC26" s="7">
        <f t="shared" si="51"/>
        <v>650</v>
      </c>
      <c r="BD26" s="11">
        <f t="shared" si="52"/>
        <v>6.4570081500000009</v>
      </c>
      <c r="BE26" s="11">
        <f t="shared" si="50"/>
        <v>8.8025333730353132</v>
      </c>
      <c r="BF26" s="11">
        <f t="shared" si="50"/>
        <v>11.249381424057614</v>
      </c>
      <c r="BG26" s="11">
        <f t="shared" si="50"/>
        <v>13.800484205698996</v>
      </c>
      <c r="BH26" s="11">
        <f t="shared" si="50"/>
        <v>16.458838466530299</v>
      </c>
      <c r="BI26" s="11">
        <f t="shared" si="50"/>
        <v>19.227506921150191</v>
      </c>
      <c r="BJ26" s="11">
        <f t="shared" si="50"/>
        <v>22.109619385110189</v>
      </c>
      <c r="BK26" s="11">
        <f t="shared" si="50"/>
        <v>25.108373924818359</v>
      </c>
      <c r="BL26" s="11">
        <f t="shared" si="50"/>
        <v>28.227038022565793</v>
      </c>
      <c r="BM26" s="11">
        <f t="shared" si="50"/>
        <v>31.4689497568205</v>
      </c>
      <c r="BN26" s="11">
        <f t="shared" si="50"/>
        <v>34.837518997934573</v>
      </c>
      <c r="BO26" s="11">
        <f t="shared" si="50"/>
        <v>38.336228619410967</v>
      </c>
      <c r="BP26" s="11">
        <f t="shared" si="50"/>
        <v>41.968635724877785</v>
      </c>
      <c r="BQ26" s="11">
        <f t="shared" si="50"/>
        <v>45.738372890917951</v>
      </c>
      <c r="BR26" s="11"/>
      <c r="BT26" s="8"/>
      <c r="CQ26" s="2" t="s">
        <v>159</v>
      </c>
      <c r="CS26" s="5" t="str">
        <f t="shared" si="58"/>
        <v/>
      </c>
      <c r="CT26" s="5" t="str">
        <f t="shared" si="57"/>
        <v/>
      </c>
      <c r="CU26" s="5" t="str">
        <f t="shared" si="57"/>
        <v/>
      </c>
      <c r="CV26" s="5" t="str">
        <f t="shared" si="57"/>
        <v/>
      </c>
      <c r="CW26" s="5" t="str">
        <f t="shared" si="57"/>
        <v/>
      </c>
      <c r="CX26" s="5" t="str">
        <f t="shared" si="57"/>
        <v/>
      </c>
      <c r="CY26" s="5" t="str">
        <f t="shared" si="57"/>
        <v/>
      </c>
      <c r="CZ26" s="5" t="str">
        <f t="shared" si="57"/>
        <v/>
      </c>
      <c r="DA26" s="5" t="str">
        <f t="shared" si="57"/>
        <v/>
      </c>
      <c r="DB26" s="5" t="str">
        <f t="shared" si="57"/>
        <v/>
      </c>
      <c r="DC26" s="5" t="str">
        <f t="shared" si="57"/>
        <v/>
      </c>
      <c r="DD26" s="5" t="str">
        <f t="shared" si="57"/>
        <v/>
      </c>
      <c r="DE26" s="5" t="str">
        <f t="shared" si="57"/>
        <v/>
      </c>
      <c r="DF26" s="5" t="str">
        <f t="shared" si="57"/>
        <v/>
      </c>
      <c r="DG26" s="5" t="str">
        <f t="shared" si="57"/>
        <v/>
      </c>
      <c r="DH26" s="5" t="str">
        <f t="shared" si="57"/>
        <v/>
      </c>
      <c r="DI26" s="5" t="str">
        <f t="shared" si="57"/>
        <v/>
      </c>
      <c r="DJ26" s="5" t="str">
        <f t="shared" si="57"/>
        <v/>
      </c>
      <c r="DK26" s="5" t="str">
        <f t="shared" si="57"/>
        <v/>
      </c>
      <c r="DL26" s="5" t="str">
        <f t="shared" si="57"/>
        <v/>
      </c>
      <c r="DO26" s="2">
        <f>+DO25+0.5</f>
        <v>11.5</v>
      </c>
      <c r="DP26" s="11">
        <f t="shared" si="1"/>
        <v>0</v>
      </c>
      <c r="DQ26" s="2">
        <f t="shared" si="20"/>
        <v>17.5</v>
      </c>
      <c r="DT26" s="5" t="str">
        <f t="shared" si="35"/>
        <v/>
      </c>
      <c r="DU26" s="5" t="str">
        <f t="shared" si="35"/>
        <v/>
      </c>
      <c r="DV26" s="5" t="str">
        <f t="shared" si="35"/>
        <v/>
      </c>
    </row>
    <row r="27" spans="2:126" x14ac:dyDescent="0.25">
      <c r="G27" s="8">
        <f>SUM(G6:G25)</f>
        <v>0</v>
      </c>
      <c r="H27" s="8">
        <f>SUM(H6:H25)</f>
        <v>0</v>
      </c>
      <c r="I27" s="8">
        <f>SUM(I6:I25)</f>
        <v>0</v>
      </c>
      <c r="J27" s="8">
        <f t="shared" ref="J27:AQ27" si="59">SUM(J6:J25)</f>
        <v>0</v>
      </c>
      <c r="K27" s="8">
        <f t="shared" si="59"/>
        <v>0</v>
      </c>
      <c r="L27" s="8">
        <f t="shared" si="59"/>
        <v>0</v>
      </c>
      <c r="M27" s="8"/>
      <c r="N27" s="8">
        <f t="shared" si="59"/>
        <v>0</v>
      </c>
      <c r="O27" s="8">
        <f t="shared" si="59"/>
        <v>0</v>
      </c>
      <c r="P27" s="8">
        <f t="shared" si="59"/>
        <v>0</v>
      </c>
      <c r="Q27" s="8">
        <f t="shared" si="59"/>
        <v>0</v>
      </c>
      <c r="R27" s="8">
        <f t="shared" si="59"/>
        <v>0</v>
      </c>
      <c r="S27" s="8">
        <f t="shared" si="59"/>
        <v>0</v>
      </c>
      <c r="T27" s="8"/>
      <c r="U27" s="8">
        <f t="shared" si="59"/>
        <v>0</v>
      </c>
      <c r="V27" s="8">
        <f t="shared" si="59"/>
        <v>0</v>
      </c>
      <c r="W27" s="8">
        <f t="shared" si="59"/>
        <v>0</v>
      </c>
      <c r="X27" s="8">
        <f t="shared" si="59"/>
        <v>0</v>
      </c>
      <c r="Y27" s="8">
        <f t="shared" si="59"/>
        <v>0</v>
      </c>
      <c r="Z27" s="8">
        <f t="shared" si="59"/>
        <v>0</v>
      </c>
      <c r="AA27" s="8"/>
      <c r="AB27" s="8">
        <f t="shared" si="59"/>
        <v>0</v>
      </c>
      <c r="AC27" s="8">
        <f t="shared" si="59"/>
        <v>0</v>
      </c>
      <c r="AD27" s="8">
        <f t="shared" si="59"/>
        <v>0</v>
      </c>
      <c r="AE27" s="8">
        <f t="shared" si="59"/>
        <v>0</v>
      </c>
      <c r="AF27" s="8">
        <f t="shared" si="59"/>
        <v>0</v>
      </c>
      <c r="AG27" s="8">
        <f t="shared" si="59"/>
        <v>0</v>
      </c>
      <c r="AH27" s="8"/>
      <c r="AI27" s="8">
        <f t="shared" si="59"/>
        <v>0</v>
      </c>
      <c r="AJ27" s="8">
        <f t="shared" si="59"/>
        <v>0</v>
      </c>
      <c r="AK27" s="8">
        <f t="shared" si="59"/>
        <v>0</v>
      </c>
      <c r="AL27" s="8">
        <f t="shared" si="59"/>
        <v>0</v>
      </c>
      <c r="AM27" s="8">
        <f t="shared" si="59"/>
        <v>0</v>
      </c>
      <c r="AN27" s="8">
        <f t="shared" si="59"/>
        <v>0</v>
      </c>
      <c r="AO27" s="7">
        <f t="shared" si="59"/>
        <v>0</v>
      </c>
      <c r="AP27" s="7">
        <f t="shared" si="59"/>
        <v>0</v>
      </c>
      <c r="AQ27" s="7">
        <f t="shared" si="59"/>
        <v>0</v>
      </c>
      <c r="BC27" s="7">
        <f t="shared" si="51"/>
        <v>700</v>
      </c>
      <c r="BD27" s="11">
        <f t="shared" si="52"/>
        <v>5.8113073350000013</v>
      </c>
      <c r="BE27" s="11">
        <f t="shared" si="50"/>
        <v>7.9442863691643701</v>
      </c>
      <c r="BF27" s="11">
        <f t="shared" si="50"/>
        <v>10.180690188772139</v>
      </c>
      <c r="BG27" s="11">
        <f t="shared" si="50"/>
        <v>12.523939416671837</v>
      </c>
      <c r="BH27" s="11">
        <f t="shared" si="50"/>
        <v>14.97754300454257</v>
      </c>
      <c r="BI27" s="11">
        <f t="shared" si="50"/>
        <v>17.545100065549544</v>
      </c>
      <c r="BJ27" s="11">
        <f t="shared" si="50"/>
        <v>20.230301737375818</v>
      </c>
      <c r="BK27" s="11">
        <f t="shared" si="50"/>
        <v>23.036933076020837</v>
      </c>
      <c r="BL27" s="11">
        <f t="shared" si="50"/>
        <v>25.968874980760518</v>
      </c>
      <c r="BM27" s="11">
        <f t="shared" si="50"/>
        <v>29.030106150666896</v>
      </c>
      <c r="BN27" s="11">
        <f t="shared" si="50"/>
        <v>32.22470507308946</v>
      </c>
      <c r="BO27" s="11">
        <f t="shared" si="50"/>
        <v>35.55685204450365</v>
      </c>
      <c r="BP27" s="11">
        <f t="shared" si="50"/>
        <v>39.030831224136314</v>
      </c>
      <c r="BQ27" s="11">
        <f t="shared" si="50"/>
        <v>42.651032720780961</v>
      </c>
      <c r="BR27" s="11"/>
      <c r="DO27" s="2">
        <f t="shared" si="19"/>
        <v>12</v>
      </c>
      <c r="DP27" s="11">
        <f t="shared" si="1"/>
        <v>0</v>
      </c>
      <c r="DQ27" s="2">
        <f t="shared" si="20"/>
        <v>18.25</v>
      </c>
    </row>
    <row r="28" spans="2:126" x14ac:dyDescent="0.25">
      <c r="BC28" s="7">
        <f t="shared" si="51"/>
        <v>750</v>
      </c>
      <c r="BD28" s="11">
        <f t="shared" si="52"/>
        <v>5.2301766015000011</v>
      </c>
      <c r="BE28" s="11">
        <f t="shared" si="50"/>
        <v>7.169718448170844</v>
      </c>
      <c r="BF28" s="11">
        <f t="shared" si="50"/>
        <v>9.2135246208387862</v>
      </c>
      <c r="BG28" s="11">
        <f t="shared" si="50"/>
        <v>11.36547502062969</v>
      </c>
      <c r="BH28" s="11">
        <f t="shared" si="50"/>
        <v>13.629564134133735</v>
      </c>
      <c r="BI28" s="11">
        <f t="shared" si="50"/>
        <v>16.009903809813956</v>
      </c>
      <c r="BJ28" s="11">
        <f t="shared" si="50"/>
        <v>18.510726089698867</v>
      </c>
      <c r="BK28" s="11">
        <f t="shared" si="50"/>
        <v>21.136386097249108</v>
      </c>
      <c r="BL28" s="11">
        <f t="shared" si="50"/>
        <v>23.891364982299667</v>
      </c>
      <c r="BM28" s="11">
        <f t="shared" si="50"/>
        <v>26.780272923990196</v>
      </c>
      <c r="BN28" s="11">
        <f t="shared" si="50"/>
        <v>29.807852192607733</v>
      </c>
      <c r="BO28" s="11">
        <f t="shared" si="50"/>
        <v>32.978980271277116</v>
      </c>
      <c r="BP28" s="11">
        <f t="shared" si="50"/>
        <v>36.298673038446751</v>
      </c>
      <c r="BQ28" s="11">
        <f t="shared" si="50"/>
        <v>39.772088012128215</v>
      </c>
      <c r="BR28" s="11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</row>
    <row r="29" spans="2:126" x14ac:dyDescent="0.25">
      <c r="B29" s="2" t="s">
        <v>53</v>
      </c>
      <c r="F29" s="2" t="s">
        <v>59</v>
      </c>
      <c r="BC29" s="7">
        <f t="shared" si="51"/>
        <v>800</v>
      </c>
      <c r="BD29" s="11">
        <f t="shared" si="52"/>
        <v>4.7071589413500012</v>
      </c>
      <c r="BE29" s="11">
        <f t="shared" si="50"/>
        <v>6.4706708994741868</v>
      </c>
      <c r="BF29" s="11">
        <f t="shared" si="50"/>
        <v>8.3382397818590999</v>
      </c>
      <c r="BG29" s="11">
        <f t="shared" si="50"/>
        <v>10.314168581221441</v>
      </c>
      <c r="BH29" s="11">
        <f t="shared" si="50"/>
        <v>12.402903362061696</v>
      </c>
      <c r="BI29" s="11">
        <f t="shared" si="50"/>
        <v>14.60903722645523</v>
      </c>
      <c r="BJ29" s="11">
        <f t="shared" si="50"/>
        <v>16.937314372074457</v>
      </c>
      <c r="BK29" s="11">
        <f t="shared" si="50"/>
        <v>19.392634244226048</v>
      </c>
      <c r="BL29" s="11">
        <f t="shared" si="50"/>
        <v>21.980055783715684</v>
      </c>
      <c r="BM29" s="11">
        <f t="shared" si="50"/>
        <v>24.704801772380943</v>
      </c>
      <c r="BN29" s="11">
        <f t="shared" si="50"/>
        <v>27.572263278162136</v>
      </c>
      <c r="BO29" s="11">
        <f t="shared" si="50"/>
        <v>30.588004201609508</v>
      </c>
      <c r="BP29" s="11">
        <f t="shared" si="50"/>
        <v>33.757765925755457</v>
      </c>
      <c r="BQ29" s="11">
        <f t="shared" si="50"/>
        <v>37.087472071309534</v>
      </c>
      <c r="BR29" s="11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</row>
    <row r="30" spans="2:126" x14ac:dyDescent="0.25">
      <c r="H30" s="2">
        <v>1</v>
      </c>
      <c r="I30" s="2">
        <v>2</v>
      </c>
      <c r="J30" s="2">
        <v>3</v>
      </c>
      <c r="K30" s="2">
        <v>4</v>
      </c>
      <c r="L30" s="2">
        <v>5</v>
      </c>
      <c r="M30" s="2">
        <v>6</v>
      </c>
      <c r="N30" s="2">
        <v>7</v>
      </c>
      <c r="O30" s="2">
        <v>8</v>
      </c>
      <c r="P30" s="2">
        <v>9</v>
      </c>
      <c r="Q30" s="2">
        <v>10</v>
      </c>
      <c r="BC30" s="7">
        <f t="shared" si="51"/>
        <v>850</v>
      </c>
      <c r="BD30" s="11">
        <f t="shared" si="52"/>
        <v>4.2364430472150012</v>
      </c>
      <c r="BE30" s="11">
        <f t="shared" si="50"/>
        <v>5.839780486775453</v>
      </c>
      <c r="BF30" s="11">
        <f t="shared" si="50"/>
        <v>7.5461070025824846</v>
      </c>
      <c r="BG30" s="11">
        <f t="shared" si="50"/>
        <v>9.3601079874584556</v>
      </c>
      <c r="BH30" s="11">
        <f t="shared" si="50"/>
        <v>11.286642059476142</v>
      </c>
      <c r="BI30" s="11">
        <f t="shared" si="50"/>
        <v>13.330746469140394</v>
      </c>
      <c r="BJ30" s="11">
        <f t="shared" si="50"/>
        <v>15.497642650448123</v>
      </c>
      <c r="BK30" s="11">
        <f t="shared" si="50"/>
        <v>17.792741919077393</v>
      </c>
      <c r="BL30" s="11">
        <f t="shared" si="50"/>
        <v>20.22165132101842</v>
      </c>
      <c r="BM30" s="11">
        <f t="shared" si="50"/>
        <v>22.79017963502141</v>
      </c>
      <c r="BN30" s="11">
        <f t="shared" si="50"/>
        <v>25.504343532299963</v>
      </c>
      <c r="BO30" s="11">
        <f t="shared" si="50"/>
        <v>28.370373896992803</v>
      </c>
      <c r="BP30" s="11">
        <f t="shared" si="50"/>
        <v>31.394722310952556</v>
      </c>
      <c r="BQ30" s="11">
        <f t="shared" si="50"/>
        <v>34.584067706496114</v>
      </c>
      <c r="BR30" s="11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</row>
    <row r="31" spans="2:126" x14ac:dyDescent="0.25">
      <c r="B31" s="2">
        <v>1</v>
      </c>
      <c r="C31" s="104">
        <f>+'Input R2'!E8</f>
        <v>0</v>
      </c>
      <c r="D31" s="105">
        <f>+'Input R2'!E5</f>
        <v>0</v>
      </c>
      <c r="E31" s="4">
        <f>IF(C31="Y",LOOKUP(D31,BD$3:BM$4),0)</f>
        <v>0</v>
      </c>
      <c r="F31" s="2" t="e">
        <f>LOOKUP(D31,BD$12:BM$13)</f>
        <v>#N/A</v>
      </c>
      <c r="G31" s="2">
        <v>1</v>
      </c>
      <c r="H31" s="4">
        <f>IF(C$83=$G31,$F$33,0)</f>
        <v>0</v>
      </c>
      <c r="I31" s="4">
        <f>IF(D$83=$G31,$F$38,0)</f>
        <v>0</v>
      </c>
      <c r="J31" s="4">
        <f>IF(E$83=$G31,$F$43,0)</f>
        <v>0</v>
      </c>
      <c r="K31" s="4">
        <f>IF(F$83=$G31,$F$48,0)</f>
        <v>0</v>
      </c>
      <c r="L31" s="4">
        <f>IF(G$83=$G31,$F$53,0)</f>
        <v>0</v>
      </c>
      <c r="M31" s="4">
        <f>IF(H$83=$G31,$F$58,0)</f>
        <v>0</v>
      </c>
      <c r="N31" s="4">
        <f>IF(I$83=$G31,$F$63,0)</f>
        <v>0</v>
      </c>
      <c r="O31" s="4">
        <f>IF(J$83=$G31,$F$68,0)</f>
        <v>0</v>
      </c>
      <c r="P31" s="4">
        <f>IF(K$83=$G31,$F$73,0)</f>
        <v>0</v>
      </c>
      <c r="Q31" s="4">
        <f>IF(L$83=$G31,$F$78,0)</f>
        <v>0</v>
      </c>
      <c r="AP31" s="7"/>
      <c r="BC31" s="7">
        <f t="shared" si="51"/>
        <v>900</v>
      </c>
      <c r="BD31" s="11">
        <f t="shared" si="52"/>
        <v>3.8127987424935013</v>
      </c>
      <c r="BE31" s="11">
        <f t="shared" si="50"/>
        <v>5.2704018893148463</v>
      </c>
      <c r="BF31" s="11">
        <f t="shared" si="50"/>
        <v>6.8292268373371483</v>
      </c>
      <c r="BG31" s="11">
        <f t="shared" si="50"/>
        <v>8.4942979986185474</v>
      </c>
      <c r="BH31" s="11">
        <f t="shared" si="50"/>
        <v>10.270844274123286</v>
      </c>
      <c r="BI31" s="11">
        <f t="shared" si="50"/>
        <v>12.164306153090607</v>
      </c>
      <c r="BJ31" s="11">
        <f t="shared" si="50"/>
        <v>14.180343025160028</v>
      </c>
      <c r="BK31" s="11">
        <f t="shared" si="50"/>
        <v>16.324840710753502</v>
      </c>
      <c r="BL31" s="11">
        <f t="shared" si="50"/>
        <v>18.603919215336937</v>
      </c>
      <c r="BM31" s="11">
        <f t="shared" si="50"/>
        <v>21.02394071330724</v>
      </c>
      <c r="BN31" s="11">
        <f t="shared" si="50"/>
        <v>23.591517767377454</v>
      </c>
      <c r="BO31" s="11">
        <f t="shared" si="50"/>
        <v>26.313521789460808</v>
      </c>
      <c r="BP31" s="11">
        <f t="shared" si="50"/>
        <v>29.197091749185859</v>
      </c>
      <c r="BQ31" s="11">
        <f t="shared" si="50"/>
        <v>32.249643136307604</v>
      </c>
      <c r="BR31" s="11"/>
    </row>
    <row r="32" spans="2:126" x14ac:dyDescent="0.25">
      <c r="C32" s="104">
        <f>+'Input R2'!E9</f>
        <v>0</v>
      </c>
      <c r="D32" s="7">
        <f>+D31</f>
        <v>0</v>
      </c>
      <c r="E32" s="4">
        <f>IF(C32="Y",LOOKUP(D32,BD$5:BM$6),0)</f>
        <v>0</v>
      </c>
      <c r="G32" s="2">
        <v>2</v>
      </c>
      <c r="H32" s="4">
        <f>IF(C$83=$G32,$F$33,0)</f>
        <v>0</v>
      </c>
      <c r="I32" s="4">
        <f>IF(D$83=$G32,$F$38,0)</f>
        <v>0</v>
      </c>
      <c r="J32" s="4">
        <f>IF(E$83=$G32,$F$43,0)</f>
        <v>0</v>
      </c>
      <c r="K32" s="4">
        <f>IF(F$83=$G32,$F$48,0)</f>
        <v>0</v>
      </c>
      <c r="L32" s="4">
        <f>IF(G$83=$G32,$F$53,0)</f>
        <v>0</v>
      </c>
      <c r="M32" s="4">
        <f>IF(H$83=$G32,$F$58,0)</f>
        <v>0</v>
      </c>
      <c r="N32" s="4">
        <f>IF(I$83=$G32,$F$63,0)</f>
        <v>0</v>
      </c>
      <c r="O32" s="4">
        <f>IF(J$83=$G32,$F$68,0)</f>
        <v>0</v>
      </c>
      <c r="P32" s="4">
        <f>IF(K$83=$G32,$F$73,0)</f>
        <v>0</v>
      </c>
      <c r="Q32" s="4">
        <f>IF(L$83=$G32,$F$78,0)</f>
        <v>0</v>
      </c>
      <c r="BC32" s="7">
        <f t="shared" si="51"/>
        <v>950</v>
      </c>
      <c r="BD32" s="11">
        <f t="shared" si="52"/>
        <v>3.4315188682441513</v>
      </c>
      <c r="BE32" s="11">
        <f t="shared" si="50"/>
        <v>4.7565377051066484</v>
      </c>
      <c r="BF32" s="11">
        <f t="shared" si="50"/>
        <v>6.1804502877901184</v>
      </c>
      <c r="BG32" s="11">
        <f t="shared" si="50"/>
        <v>7.708575433746331</v>
      </c>
      <c r="BH32" s="11">
        <f t="shared" si="50"/>
        <v>9.3464682894521882</v>
      </c>
      <c r="BI32" s="11">
        <f t="shared" si="50"/>
        <v>11.099929364695175</v>
      </c>
      <c r="BJ32" s="11">
        <f t="shared" si="50"/>
        <v>12.975013868021421</v>
      </c>
      <c r="BK32" s="11">
        <f t="shared" si="50"/>
        <v>14.978041352116332</v>
      </c>
      <c r="BL32" s="11">
        <f t="shared" si="50"/>
        <v>17.115605678109976</v>
      </c>
      <c r="BM32" s="11">
        <f t="shared" si="50"/>
        <v>19.394585308025921</v>
      </c>
      <c r="BN32" s="11">
        <f t="shared" si="50"/>
        <v>21.822153934824133</v>
      </c>
      <c r="BO32" s="11">
        <f t="shared" si="50"/>
        <v>24.405791459724885</v>
      </c>
      <c r="BP32" s="11">
        <f t="shared" si="50"/>
        <v>27.153295326742832</v>
      </c>
      <c r="BQ32" s="11">
        <f t="shared" si="50"/>
        <v>30.072792224606818</v>
      </c>
      <c r="BR32" s="11"/>
      <c r="CS32" s="2" t="str">
        <f>+CS6</f>
        <v/>
      </c>
      <c r="CT32" s="2" t="str">
        <f t="shared" ref="CT32:DL33" si="60">+CT6</f>
        <v/>
      </c>
      <c r="CU32" s="2" t="str">
        <f t="shared" si="60"/>
        <v/>
      </c>
      <c r="CV32" s="2" t="str">
        <f t="shared" si="60"/>
        <v/>
      </c>
      <c r="CW32" s="2" t="str">
        <f t="shared" si="60"/>
        <v/>
      </c>
      <c r="CX32" s="2" t="str">
        <f t="shared" si="60"/>
        <v/>
      </c>
      <c r="CY32" s="2" t="str">
        <f t="shared" si="60"/>
        <v/>
      </c>
      <c r="CZ32" s="2" t="str">
        <f t="shared" si="60"/>
        <v/>
      </c>
      <c r="DA32" s="2" t="str">
        <f t="shared" si="60"/>
        <v/>
      </c>
      <c r="DB32" s="2" t="str">
        <f t="shared" si="60"/>
        <v/>
      </c>
      <c r="DC32" s="2" t="str">
        <f t="shared" si="60"/>
        <v/>
      </c>
      <c r="DD32" s="2" t="str">
        <f t="shared" si="60"/>
        <v/>
      </c>
      <c r="DE32" s="2" t="str">
        <f t="shared" si="60"/>
        <v/>
      </c>
      <c r="DF32" s="2" t="str">
        <f t="shared" si="60"/>
        <v/>
      </c>
      <c r="DG32" s="2" t="str">
        <f t="shared" si="60"/>
        <v/>
      </c>
      <c r="DH32" s="2" t="str">
        <f t="shared" si="60"/>
        <v/>
      </c>
      <c r="DI32" s="2" t="str">
        <f t="shared" si="60"/>
        <v/>
      </c>
      <c r="DJ32" s="2" t="str">
        <f t="shared" si="60"/>
        <v/>
      </c>
      <c r="DK32" s="2" t="str">
        <f t="shared" si="60"/>
        <v/>
      </c>
      <c r="DL32" s="2" t="str">
        <f t="shared" si="60"/>
        <v/>
      </c>
    </row>
    <row r="33" spans="2:116" x14ac:dyDescent="0.25">
      <c r="C33" s="104">
        <f>+'Input R2'!E10</f>
        <v>0</v>
      </c>
      <c r="D33" s="7">
        <f t="shared" ref="D33:D34" si="61">+D32</f>
        <v>0</v>
      </c>
      <c r="E33" s="4">
        <f>IF(C33="Y",LOOKUP(D33,BD$7:BM$8),0)</f>
        <v>0</v>
      </c>
      <c r="F33" s="4" t="e">
        <f>MIN(1,F31*E35)</f>
        <v>#N/A</v>
      </c>
      <c r="G33" s="2">
        <v>3</v>
      </c>
      <c r="H33" s="4">
        <f>IF(C$83=$G33,$F$33,0)</f>
        <v>0</v>
      </c>
      <c r="I33" s="4">
        <f>IF(D$83=$G33,$F$38,0)</f>
        <v>0</v>
      </c>
      <c r="J33" s="4">
        <f>IF(E$83=$G33,$F$43,0)</f>
        <v>0</v>
      </c>
      <c r="K33" s="4">
        <f>IF(F$83=$G33,$F$48,0)</f>
        <v>0</v>
      </c>
      <c r="L33" s="4">
        <f>IF(G$83=$G33,$F$53,0)</f>
        <v>0</v>
      </c>
      <c r="M33" s="4">
        <f>IF(H$83=$G33,$F$58,0)</f>
        <v>0</v>
      </c>
      <c r="N33" s="4">
        <f>IF(I$83=$G33,$F$63,0)</f>
        <v>0</v>
      </c>
      <c r="O33" s="4">
        <f>IF(J$83=$G33,$F$68,0)</f>
        <v>0</v>
      </c>
      <c r="P33" s="4">
        <f>IF(K$83=$G33,$F$73,0)</f>
        <v>0</v>
      </c>
      <c r="Q33" s="4">
        <f>IF(L$83=$G33,$F$78,0)</f>
        <v>0</v>
      </c>
      <c r="BC33" s="7">
        <f t="shared" si="51"/>
        <v>1000</v>
      </c>
      <c r="BD33" s="11">
        <f t="shared" si="52"/>
        <v>3.0883669814197363</v>
      </c>
      <c r="BE33" s="11">
        <f t="shared" si="50"/>
        <v>4.2927752788587501</v>
      </c>
      <c r="BF33" s="11">
        <f t="shared" si="50"/>
        <v>5.5933075104500567</v>
      </c>
      <c r="BG33" s="11">
        <f t="shared" si="50"/>
        <v>6.9955322061247944</v>
      </c>
      <c r="BH33" s="11">
        <f t="shared" si="50"/>
        <v>8.5052861434014897</v>
      </c>
      <c r="BI33" s="11">
        <f t="shared" si="50"/>
        <v>10.128685545284345</v>
      </c>
      <c r="BJ33" s="11">
        <f t="shared" si="50"/>
        <v>11.872137689239596</v>
      </c>
      <c r="BK33" s="11">
        <f t="shared" si="50"/>
        <v>13.742352940566729</v>
      </c>
      <c r="BL33" s="11">
        <f t="shared" si="50"/>
        <v>15.746357223861171</v>
      </c>
      <c r="BM33" s="11">
        <f t="shared" si="50"/>
        <v>17.891504946653903</v>
      </c>
      <c r="BN33" s="11">
        <f t="shared" si="50"/>
        <v>20.185492389712312</v>
      </c>
      <c r="BO33" s="11">
        <f t="shared" si="50"/>
        <v>22.636371578894817</v>
      </c>
      <c r="BP33" s="11">
        <f t="shared" si="50"/>
        <v>25.252564653870817</v>
      </c>
      <c r="BQ33" s="11">
        <f t="shared" si="50"/>
        <v>28.042878749445837</v>
      </c>
      <c r="BR33" s="11"/>
      <c r="CS33" s="2" t="str">
        <f>+CS7</f>
        <v/>
      </c>
      <c r="CT33" s="2" t="str">
        <f t="shared" si="60"/>
        <v/>
      </c>
      <c r="CU33" s="2" t="str">
        <f t="shared" si="60"/>
        <v/>
      </c>
      <c r="CV33" s="2" t="str">
        <f t="shared" si="60"/>
        <v/>
      </c>
      <c r="CW33" s="2" t="str">
        <f t="shared" si="60"/>
        <v/>
      </c>
      <c r="CX33" s="2" t="str">
        <f t="shared" si="60"/>
        <v/>
      </c>
      <c r="CY33" s="2" t="str">
        <f t="shared" si="60"/>
        <v/>
      </c>
      <c r="CZ33" s="2" t="str">
        <f t="shared" si="60"/>
        <v/>
      </c>
      <c r="DA33" s="2" t="str">
        <f t="shared" si="60"/>
        <v/>
      </c>
      <c r="DB33" s="2" t="str">
        <f t="shared" si="60"/>
        <v/>
      </c>
      <c r="DC33" s="2" t="str">
        <f t="shared" si="60"/>
        <v/>
      </c>
      <c r="DD33" s="2" t="str">
        <f t="shared" si="60"/>
        <v/>
      </c>
      <c r="DE33" s="2" t="str">
        <f t="shared" si="60"/>
        <v/>
      </c>
      <c r="DF33" s="2" t="str">
        <f t="shared" si="60"/>
        <v/>
      </c>
      <c r="DG33" s="2" t="str">
        <f t="shared" si="60"/>
        <v/>
      </c>
      <c r="DH33" s="2" t="str">
        <f t="shared" si="60"/>
        <v/>
      </c>
      <c r="DI33" s="2" t="str">
        <f t="shared" si="60"/>
        <v/>
      </c>
      <c r="DJ33" s="2" t="str">
        <f t="shared" si="60"/>
        <v/>
      </c>
      <c r="DK33" s="2" t="str">
        <f t="shared" si="60"/>
        <v/>
      </c>
      <c r="DL33" s="2" t="str">
        <f t="shared" si="60"/>
        <v/>
      </c>
    </row>
    <row r="34" spans="2:116" x14ac:dyDescent="0.25">
      <c r="C34" s="104">
        <f>+'Input R2'!E11</f>
        <v>0</v>
      </c>
      <c r="D34" s="7">
        <f t="shared" si="61"/>
        <v>0</v>
      </c>
      <c r="E34" s="4">
        <f>IF(C34="Y",LOOKUP(D34,BD$9:BM$10),0)</f>
        <v>0</v>
      </c>
      <c r="G34" s="2">
        <v>4</v>
      </c>
      <c r="H34" s="4">
        <f t="shared" ref="H34:H40" si="62">IF(C$83=$G34,$F$33,0)</f>
        <v>0</v>
      </c>
      <c r="I34" s="4">
        <f t="shared" ref="I34:I40" si="63">IF(D$83=$G34,$F$38,0)</f>
        <v>0</v>
      </c>
      <c r="J34" s="4">
        <f t="shared" ref="J34:J40" si="64">IF(E$83=$G34,$F$43,0)</f>
        <v>0</v>
      </c>
      <c r="K34" s="4">
        <f t="shared" ref="K34:K40" si="65">IF(F$83=$G34,$F$48,0)</f>
        <v>0</v>
      </c>
      <c r="L34" s="4">
        <f t="shared" ref="L34:L40" si="66">IF(G$83=$G34,$F$53,0)</f>
        <v>0</v>
      </c>
      <c r="M34" s="4">
        <f t="shared" ref="M34:M40" si="67">IF(H$83=$G34,$F$58,0)</f>
        <v>0</v>
      </c>
      <c r="N34" s="4">
        <f t="shared" ref="N34:N40" si="68">IF(I$83=$G34,$F$63,0)</f>
        <v>0</v>
      </c>
      <c r="O34" s="4">
        <f t="shared" ref="O34:O40" si="69">IF(J$83=$G34,$F$68,0)</f>
        <v>0</v>
      </c>
      <c r="P34" s="4">
        <f t="shared" ref="P34:P40" si="70">IF(K$83=$G34,$F$73,0)</f>
        <v>0</v>
      </c>
      <c r="Q34" s="4">
        <f t="shared" ref="Q34:Q40" si="71">IF(L$83=$G34,$F$78,0)</f>
        <v>0</v>
      </c>
      <c r="BC34" s="7">
        <f t="shared" si="51"/>
        <v>1050</v>
      </c>
      <c r="BD34" s="11">
        <f t="shared" si="52"/>
        <v>2.7795302832777629</v>
      </c>
      <c r="BE34" s="11">
        <f t="shared" si="50"/>
        <v>3.8742296891700216</v>
      </c>
      <c r="BF34" s="11">
        <f t="shared" si="50"/>
        <v>5.0619432969573008</v>
      </c>
      <c r="BG34" s="11">
        <f t="shared" si="50"/>
        <v>6.3484454770582497</v>
      </c>
      <c r="BH34" s="11">
        <f t="shared" si="50"/>
        <v>7.7398103904953537</v>
      </c>
      <c r="BI34" s="11">
        <f t="shared" si="50"/>
        <v>9.2424255600719629</v>
      </c>
      <c r="BJ34" s="11">
        <f t="shared" si="50"/>
        <v>10.863005985654226</v>
      </c>
      <c r="BK34" s="11">
        <f t="shared" si="50"/>
        <v>12.60860882296997</v>
      </c>
      <c r="BL34" s="11">
        <f t="shared" si="50"/>
        <v>14.486648645952272</v>
      </c>
      <c r="BM34" s="11">
        <f t="shared" si="50"/>
        <v>16.504913313288217</v>
      </c>
      <c r="BN34" s="11">
        <f t="shared" si="50"/>
        <v>18.671580460483877</v>
      </c>
      <c r="BO34" s="11">
        <f t="shared" si="50"/>
        <v>20.995234639424929</v>
      </c>
      <c r="BP34" s="11">
        <f t="shared" si="50"/>
        <v>23.484885128099844</v>
      </c>
      <c r="BQ34" s="11">
        <f t="shared" si="50"/>
        <v>26.149984433858226</v>
      </c>
      <c r="BR34" s="11"/>
    </row>
    <row r="35" spans="2:116" x14ac:dyDescent="0.25">
      <c r="E35" s="10">
        <f>SUM(E31:E34)</f>
        <v>0</v>
      </c>
      <c r="G35" s="2">
        <v>5</v>
      </c>
      <c r="H35" s="4">
        <f t="shared" si="62"/>
        <v>0</v>
      </c>
      <c r="I35" s="4">
        <f t="shared" si="63"/>
        <v>0</v>
      </c>
      <c r="J35" s="4">
        <f t="shared" si="64"/>
        <v>0</v>
      </c>
      <c r="K35" s="4">
        <f t="shared" si="65"/>
        <v>0</v>
      </c>
      <c r="L35" s="4">
        <f t="shared" si="66"/>
        <v>0</v>
      </c>
      <c r="M35" s="4">
        <f t="shared" si="67"/>
        <v>0</v>
      </c>
      <c r="N35" s="4">
        <f t="shared" si="68"/>
        <v>0</v>
      </c>
      <c r="O35" s="4">
        <f t="shared" si="69"/>
        <v>0</v>
      </c>
      <c r="P35" s="4">
        <f t="shared" si="70"/>
        <v>0</v>
      </c>
      <c r="Q35" s="4">
        <f t="shared" si="71"/>
        <v>0</v>
      </c>
      <c r="BC35" s="7">
        <f t="shared" si="51"/>
        <v>1100</v>
      </c>
      <c r="BD35" s="11">
        <f t="shared" si="52"/>
        <v>2.5015772549499866</v>
      </c>
      <c r="BE35" s="11">
        <f t="shared" si="52"/>
        <v>3.4964922944759445</v>
      </c>
      <c r="BF35" s="11">
        <f t="shared" si="52"/>
        <v>4.5810586837463569</v>
      </c>
      <c r="BG35" s="11">
        <f t="shared" si="52"/>
        <v>5.7612142704303606</v>
      </c>
      <c r="BH35" s="11">
        <f t="shared" si="52"/>
        <v>7.0432274553507703</v>
      </c>
      <c r="BI35" s="11">
        <f t="shared" si="52"/>
        <v>8.4337133235656641</v>
      </c>
      <c r="BJ35" s="11">
        <f t="shared" si="52"/>
        <v>9.9396504768736129</v>
      </c>
      <c r="BK35" s="11">
        <f t="shared" si="52"/>
        <v>11.568398595074942</v>
      </c>
      <c r="BL35" s="11">
        <f t="shared" si="52"/>
        <v>13.327716754276084</v>
      </c>
      <c r="BM35" s="11">
        <f t="shared" si="52"/>
        <v>15.225782531508372</v>
      </c>
      <c r="BN35" s="11">
        <f t="shared" si="52"/>
        <v>17.271211925947576</v>
      </c>
      <c r="BO35" s="11">
        <f t="shared" si="52"/>
        <v>19.473080128066609</v>
      </c>
      <c r="BP35" s="11">
        <f t="shared" si="52"/>
        <v>21.840943169132839</v>
      </c>
      <c r="BQ35" s="11">
        <f t="shared" si="52"/>
        <v>24.384860484572776</v>
      </c>
      <c r="BR35" s="11"/>
    </row>
    <row r="36" spans="2:116" x14ac:dyDescent="0.25">
      <c r="B36" s="2">
        <v>2</v>
      </c>
      <c r="C36" s="104">
        <f>+'Input R2'!F8</f>
        <v>0</v>
      </c>
      <c r="D36" s="105">
        <f>+'Input R2'!F5</f>
        <v>0</v>
      </c>
      <c r="E36" s="4">
        <f>IF(C36="Y",LOOKUP(D36,BD$3:BM$4),0)</f>
        <v>0</v>
      </c>
      <c r="F36" s="2" t="e">
        <f>LOOKUP(D36,BD$12:BM$13)</f>
        <v>#N/A</v>
      </c>
      <c r="G36" s="2">
        <v>6</v>
      </c>
      <c r="H36" s="4">
        <f t="shared" si="62"/>
        <v>0</v>
      </c>
      <c r="I36" s="4">
        <f t="shared" si="63"/>
        <v>0</v>
      </c>
      <c r="J36" s="4">
        <f t="shared" si="64"/>
        <v>0</v>
      </c>
      <c r="K36" s="4">
        <f t="shared" si="65"/>
        <v>0</v>
      </c>
      <c r="L36" s="4">
        <f t="shared" si="66"/>
        <v>0</v>
      </c>
      <c r="M36" s="4">
        <f t="shared" si="67"/>
        <v>0</v>
      </c>
      <c r="N36" s="4">
        <f t="shared" si="68"/>
        <v>0</v>
      </c>
      <c r="O36" s="4">
        <f t="shared" si="69"/>
        <v>0</v>
      </c>
      <c r="P36" s="4">
        <f t="shared" si="70"/>
        <v>0</v>
      </c>
      <c r="Q36" s="4">
        <f t="shared" si="71"/>
        <v>0</v>
      </c>
      <c r="BC36" s="7">
        <f t="shared" si="51"/>
        <v>1150</v>
      </c>
      <c r="BD36" s="11">
        <f t="shared" si="52"/>
        <v>2.2514195294549881</v>
      </c>
      <c r="BE36" s="11">
        <f t="shared" si="52"/>
        <v>3.1555842957645397</v>
      </c>
      <c r="BF36" s="11">
        <f t="shared" si="52"/>
        <v>4.1458581087904527</v>
      </c>
      <c r="BG36" s="11">
        <f t="shared" si="52"/>
        <v>5.2283019504155517</v>
      </c>
      <c r="BH36" s="11">
        <f t="shared" si="52"/>
        <v>6.4093369843692001</v>
      </c>
      <c r="BI36" s="11">
        <f t="shared" si="52"/>
        <v>7.6957634077536667</v>
      </c>
      <c r="BJ36" s="11">
        <f t="shared" si="52"/>
        <v>9.0947801863393529</v>
      </c>
      <c r="BK36" s="11">
        <f t="shared" si="52"/>
        <v>10.614005710981255</v>
      </c>
      <c r="BL36" s="11">
        <f t="shared" si="52"/>
        <v>12.261499413933992</v>
      </c>
      <c r="BM36" s="11">
        <f t="shared" si="52"/>
        <v>14.045784385316466</v>
      </c>
      <c r="BN36" s="11">
        <f t="shared" si="52"/>
        <v>15.975871031501498</v>
      </c>
      <c r="BO36" s="11">
        <f t="shared" si="52"/>
        <v>18.061281818781769</v>
      </c>
      <c r="BP36" s="11">
        <f t="shared" si="52"/>
        <v>20.312077147293525</v>
      </c>
      <c r="BQ36" s="11">
        <f t="shared" si="52"/>
        <v>22.738882401864096</v>
      </c>
      <c r="BR36" s="11"/>
    </row>
    <row r="37" spans="2:116" x14ac:dyDescent="0.25">
      <c r="C37" s="104">
        <f>+'Input R2'!F9</f>
        <v>0</v>
      </c>
      <c r="D37" s="7">
        <f>+D36</f>
        <v>0</v>
      </c>
      <c r="E37" s="4">
        <f>IF(C37="Y",LOOKUP(D37,BD$5:BM$6),0)</f>
        <v>0</v>
      </c>
      <c r="G37" s="2">
        <v>7</v>
      </c>
      <c r="H37" s="4">
        <f t="shared" si="62"/>
        <v>0</v>
      </c>
      <c r="I37" s="4">
        <f t="shared" si="63"/>
        <v>0</v>
      </c>
      <c r="J37" s="4">
        <f t="shared" si="64"/>
        <v>0</v>
      </c>
      <c r="K37" s="4">
        <f t="shared" si="65"/>
        <v>0</v>
      </c>
      <c r="L37" s="4">
        <f t="shared" si="66"/>
        <v>0</v>
      </c>
      <c r="M37" s="4">
        <f t="shared" si="67"/>
        <v>0</v>
      </c>
      <c r="N37" s="4">
        <f t="shared" si="68"/>
        <v>0</v>
      </c>
      <c r="O37" s="4">
        <f t="shared" si="69"/>
        <v>0</v>
      </c>
      <c r="P37" s="4">
        <f t="shared" si="70"/>
        <v>0</v>
      </c>
      <c r="Q37" s="4">
        <f t="shared" si="71"/>
        <v>0</v>
      </c>
      <c r="BC37" s="7">
        <f t="shared" si="51"/>
        <v>1200</v>
      </c>
      <c r="BD37" s="11">
        <f t="shared" si="52"/>
        <v>2.0262775765094894</v>
      </c>
      <c r="BE37" s="11">
        <f t="shared" si="52"/>
        <v>2.847914826927497</v>
      </c>
      <c r="BF37" s="11">
        <f t="shared" si="52"/>
        <v>3.7520015884553595</v>
      </c>
      <c r="BG37" s="11">
        <f t="shared" si="52"/>
        <v>4.7446840200021123</v>
      </c>
      <c r="BH37" s="11">
        <f t="shared" si="52"/>
        <v>5.8324966557759712</v>
      </c>
      <c r="BI37" s="11">
        <f t="shared" si="52"/>
        <v>7.0223841095752189</v>
      </c>
      <c r="BJ37" s="11">
        <f t="shared" si="52"/>
        <v>8.3217238705005059</v>
      </c>
      <c r="BK37" s="11">
        <f t="shared" si="52"/>
        <v>9.7383502398252979</v>
      </c>
      <c r="BL37" s="11">
        <f t="shared" si="52"/>
        <v>11.280579460819267</v>
      </c>
      <c r="BM37" s="11">
        <f t="shared" si="52"/>
        <v>12.957236095454434</v>
      </c>
      <c r="BN37" s="11">
        <f t="shared" si="52"/>
        <v>14.777680704138877</v>
      </c>
      <c r="BO37" s="11">
        <f t="shared" si="52"/>
        <v>16.75183888692008</v>
      </c>
      <c r="BP37" s="11">
        <f t="shared" si="52"/>
        <v>18.890231746982966</v>
      </c>
      <c r="BQ37" s="11">
        <f t="shared" si="52"/>
        <v>21.204007839738253</v>
      </c>
      <c r="BR37" s="11"/>
      <c r="CS37" s="2">
        <v>1</v>
      </c>
      <c r="CT37" s="6" t="str">
        <f t="array" ref="CT37:CV56">TRANSPOSE(CS24:DL26)</f>
        <v/>
      </c>
      <c r="CU37" s="6" t="str">
        <v/>
      </c>
      <c r="CV37" s="6" t="str">
        <v/>
      </c>
      <c r="CX37" s="6"/>
      <c r="CY37" s="6"/>
      <c r="CZ37" s="6"/>
    </row>
    <row r="38" spans="2:116" x14ac:dyDescent="0.25">
      <c r="C38" s="104">
        <f>+'Input R2'!F10</f>
        <v>0</v>
      </c>
      <c r="D38" s="7">
        <f t="shared" ref="D38:D39" si="72">+D37</f>
        <v>0</v>
      </c>
      <c r="E38" s="4">
        <f>IF(C38="Y",LOOKUP(D38,BD$7:BM$8),0)</f>
        <v>0</v>
      </c>
      <c r="F38" s="4" t="e">
        <f>MIN(1,F36*E40)</f>
        <v>#N/A</v>
      </c>
      <c r="G38" s="2">
        <v>8</v>
      </c>
      <c r="H38" s="4">
        <f t="shared" si="62"/>
        <v>0</v>
      </c>
      <c r="I38" s="4">
        <f t="shared" si="63"/>
        <v>0</v>
      </c>
      <c r="J38" s="4">
        <f t="shared" si="64"/>
        <v>0</v>
      </c>
      <c r="K38" s="4">
        <f t="shared" si="65"/>
        <v>0</v>
      </c>
      <c r="L38" s="4">
        <f t="shared" si="66"/>
        <v>0</v>
      </c>
      <c r="M38" s="4">
        <f t="shared" si="67"/>
        <v>0</v>
      </c>
      <c r="N38" s="4">
        <f t="shared" si="68"/>
        <v>0</v>
      </c>
      <c r="O38" s="4">
        <f t="shared" si="69"/>
        <v>0</v>
      </c>
      <c r="P38" s="4">
        <f t="shared" si="70"/>
        <v>0</v>
      </c>
      <c r="Q38" s="4">
        <f t="shared" si="71"/>
        <v>0</v>
      </c>
      <c r="BC38" s="7">
        <f t="shared" si="51"/>
        <v>1250</v>
      </c>
      <c r="BD38" s="11">
        <f t="shared" si="52"/>
        <v>1.8236498188585404</v>
      </c>
      <c r="BE38" s="11">
        <f t="shared" si="52"/>
        <v>2.5702431313020657</v>
      </c>
      <c r="BF38" s="11">
        <f t="shared" si="52"/>
        <v>3.3955614375521002</v>
      </c>
      <c r="BG38" s="11">
        <f t="shared" si="52"/>
        <v>4.305800748151916</v>
      </c>
      <c r="BH38" s="11">
        <f t="shared" si="52"/>
        <v>5.3075719567561324</v>
      </c>
      <c r="BI38" s="11">
        <f t="shared" si="52"/>
        <v>6.4079254999873854</v>
      </c>
      <c r="BJ38" s="11">
        <f t="shared" si="52"/>
        <v>7.6143773415079608</v>
      </c>
      <c r="BK38" s="11">
        <f t="shared" si="52"/>
        <v>8.9349363450397075</v>
      </c>
      <c r="BL38" s="11">
        <f t="shared" si="52"/>
        <v>10.37813310395372</v>
      </c>
      <c r="BM38" s="11">
        <f t="shared" si="52"/>
        <v>11.953050298056709</v>
      </c>
      <c r="BN38" s="11">
        <f t="shared" si="52"/>
        <v>13.669354651328455</v>
      </c>
      <c r="BO38" s="11">
        <f t="shared" si="52"/>
        <v>15.537330567618364</v>
      </c>
      <c r="BP38" s="11">
        <f t="shared" si="52"/>
        <v>17.567915524694147</v>
      </c>
      <c r="BQ38" s="11">
        <f t="shared" si="52"/>
        <v>19.772737310555907</v>
      </c>
      <c r="BR38" s="11"/>
      <c r="CS38" s="2">
        <v>2</v>
      </c>
      <c r="CT38" s="6" t="str">
        <v/>
      </c>
      <c r="CU38" s="6" t="str">
        <v/>
      </c>
      <c r="CV38" s="6" t="str">
        <v/>
      </c>
      <c r="CX38" s="6"/>
      <c r="CY38" s="6"/>
      <c r="CZ38" s="6"/>
    </row>
    <row r="39" spans="2:116" x14ac:dyDescent="0.25">
      <c r="C39" s="104">
        <f>+'Input R2'!F11</f>
        <v>0</v>
      </c>
      <c r="D39" s="7">
        <f t="shared" si="72"/>
        <v>0</v>
      </c>
      <c r="E39" s="4">
        <f>IF(C39="Y",LOOKUP(D39,BD$9:BM$10),0)</f>
        <v>0</v>
      </c>
      <c r="G39" s="2">
        <v>9</v>
      </c>
      <c r="H39" s="4">
        <f t="shared" si="62"/>
        <v>0</v>
      </c>
      <c r="I39" s="4">
        <f t="shared" si="63"/>
        <v>0</v>
      </c>
      <c r="J39" s="4">
        <f t="shared" si="64"/>
        <v>0</v>
      </c>
      <c r="K39" s="4">
        <f t="shared" si="65"/>
        <v>0</v>
      </c>
      <c r="L39" s="4">
        <f t="shared" si="66"/>
        <v>0</v>
      </c>
      <c r="M39" s="4">
        <f t="shared" si="67"/>
        <v>0</v>
      </c>
      <c r="N39" s="4">
        <f t="shared" si="68"/>
        <v>0</v>
      </c>
      <c r="O39" s="4">
        <f t="shared" si="69"/>
        <v>0</v>
      </c>
      <c r="P39" s="4">
        <f t="shared" si="70"/>
        <v>0</v>
      </c>
      <c r="Q39" s="4">
        <f t="shared" si="71"/>
        <v>0</v>
      </c>
      <c r="BC39" s="7">
        <f t="shared" si="51"/>
        <v>1300</v>
      </c>
      <c r="BD39" s="11">
        <f t="shared" si="52"/>
        <v>1.6412848369726865</v>
      </c>
      <c r="BE39" s="11">
        <f t="shared" si="52"/>
        <v>2.3196444260001141</v>
      </c>
      <c r="BF39" s="11">
        <f t="shared" si="52"/>
        <v>3.0729831009846502</v>
      </c>
      <c r="BG39" s="11">
        <f t="shared" si="52"/>
        <v>3.9075141789478631</v>
      </c>
      <c r="BH39" s="11">
        <f t="shared" si="52"/>
        <v>4.8298904806480794</v>
      </c>
      <c r="BI39" s="11">
        <f t="shared" si="52"/>
        <v>5.8472320187384872</v>
      </c>
      <c r="BJ39" s="11">
        <f t="shared" si="52"/>
        <v>6.9671552674797814</v>
      </c>
      <c r="BK39" s="11">
        <f t="shared" si="52"/>
        <v>8.1978040965739289</v>
      </c>
      <c r="BL39" s="11">
        <f t="shared" si="52"/>
        <v>9.5478824556374189</v>
      </c>
      <c r="BM39" s="11">
        <f t="shared" si="52"/>
        <v>11.026688899957309</v>
      </c>
      <c r="BN39" s="11">
        <f t="shared" si="52"/>
        <v>12.644153052478813</v>
      </c>
      <c r="BO39" s="11">
        <f t="shared" si="52"/>
        <v>14.410874101466023</v>
      </c>
      <c r="BP39" s="11">
        <f t="shared" si="52"/>
        <v>16.338161437965546</v>
      </c>
      <c r="BQ39" s="11">
        <f t="shared" si="52"/>
        <v>18.438077542093371</v>
      </c>
      <c r="BR39" s="11"/>
      <c r="CS39" s="2">
        <v>3</v>
      </c>
      <c r="CT39" s="6" t="str">
        <v/>
      </c>
      <c r="CU39" s="6" t="str">
        <v/>
      </c>
      <c r="CV39" s="6" t="str">
        <v/>
      </c>
      <c r="CX39" s="6"/>
      <c r="CY39" s="6"/>
      <c r="CZ39" s="6"/>
    </row>
    <row r="40" spans="2:116" x14ac:dyDescent="0.25">
      <c r="E40" s="10">
        <f>SUM(E36:E39)</f>
        <v>0</v>
      </c>
      <c r="G40" s="2">
        <v>10</v>
      </c>
      <c r="H40" s="4">
        <f t="shared" si="62"/>
        <v>0</v>
      </c>
      <c r="I40" s="4">
        <f t="shared" si="63"/>
        <v>0</v>
      </c>
      <c r="J40" s="4">
        <f t="shared" si="64"/>
        <v>0</v>
      </c>
      <c r="K40" s="4">
        <f t="shared" si="65"/>
        <v>0</v>
      </c>
      <c r="L40" s="4">
        <f t="shared" si="66"/>
        <v>0</v>
      </c>
      <c r="M40" s="4">
        <f t="shared" si="67"/>
        <v>0</v>
      </c>
      <c r="N40" s="4">
        <f t="shared" si="68"/>
        <v>0</v>
      </c>
      <c r="O40" s="4">
        <f t="shared" si="69"/>
        <v>0</v>
      </c>
      <c r="P40" s="4">
        <f t="shared" si="70"/>
        <v>0</v>
      </c>
      <c r="Q40" s="4">
        <f t="shared" si="71"/>
        <v>0</v>
      </c>
      <c r="BC40" s="7">
        <f t="shared" si="51"/>
        <v>1350</v>
      </c>
      <c r="BD40" s="11">
        <f t="shared" si="52"/>
        <v>1.4771563532754179</v>
      </c>
      <c r="BE40" s="11">
        <f t="shared" si="52"/>
        <v>2.0934790944651027</v>
      </c>
      <c r="BF40" s="11">
        <f t="shared" si="52"/>
        <v>2.7810497063911082</v>
      </c>
      <c r="BG40" s="11">
        <f t="shared" si="52"/>
        <v>3.5460691173951853</v>
      </c>
      <c r="BH40" s="11">
        <f t="shared" si="52"/>
        <v>4.3952003373897517</v>
      </c>
      <c r="BI40" s="11">
        <f t="shared" si="52"/>
        <v>5.335599217098868</v>
      </c>
      <c r="BJ40" s="11">
        <f t="shared" si="52"/>
        <v>6.3749470697439978</v>
      </c>
      <c r="BK40" s="11">
        <f t="shared" si="52"/>
        <v>7.5214852586065772</v>
      </c>
      <c r="BL40" s="11">
        <f t="shared" si="52"/>
        <v>8.7840518591864214</v>
      </c>
      <c r="BM40" s="11">
        <f t="shared" si="52"/>
        <v>10.172120510210613</v>
      </c>
      <c r="BN40" s="11">
        <f t="shared" si="52"/>
        <v>11.695841573542896</v>
      </c>
      <c r="BO40" s="11">
        <f t="shared" si="52"/>
        <v>13.366085729109727</v>
      </c>
      <c r="BP40" s="11">
        <f t="shared" si="52"/>
        <v>15.194490137307948</v>
      </c>
      <c r="BQ40" s="11">
        <f t="shared" si="52"/>
        <v>17.193507308002054</v>
      </c>
      <c r="BR40" s="11"/>
      <c r="CS40" s="2">
        <v>4</v>
      </c>
      <c r="CT40" s="6" t="str">
        <v/>
      </c>
      <c r="CU40" s="6" t="str">
        <v/>
      </c>
      <c r="CV40" s="6" t="str">
        <v/>
      </c>
      <c r="CX40" s="6"/>
      <c r="CY40" s="6"/>
      <c r="CZ40" s="6"/>
    </row>
    <row r="41" spans="2:116" x14ac:dyDescent="0.25">
      <c r="B41" s="2">
        <v>3</v>
      </c>
      <c r="C41" s="104">
        <f>+'Input R2'!G8</f>
        <v>0</v>
      </c>
      <c r="D41" s="105">
        <f>+'Input R2'!G5</f>
        <v>0</v>
      </c>
      <c r="E41" s="4">
        <f>IF(C41="Y",LOOKUP(D41,BD$3:BM$4),0)</f>
        <v>0</v>
      </c>
      <c r="F41" s="2" t="e">
        <f>LOOKUP(D41,BD$12:BM$13)</f>
        <v>#N/A</v>
      </c>
      <c r="G41" s="4"/>
      <c r="H41" s="4">
        <f>MAX(H31:H40)</f>
        <v>0</v>
      </c>
      <c r="I41" s="4">
        <f t="shared" ref="I41:Q41" si="73">MAX(I31:I40)</f>
        <v>0</v>
      </c>
      <c r="J41" s="4">
        <f t="shared" si="73"/>
        <v>0</v>
      </c>
      <c r="K41" s="4">
        <f t="shared" si="73"/>
        <v>0</v>
      </c>
      <c r="L41" s="4">
        <f t="shared" si="73"/>
        <v>0</v>
      </c>
      <c r="M41" s="4">
        <f t="shared" si="73"/>
        <v>0</v>
      </c>
      <c r="N41" s="4">
        <f t="shared" si="73"/>
        <v>0</v>
      </c>
      <c r="O41" s="4">
        <f t="shared" si="73"/>
        <v>0</v>
      </c>
      <c r="P41" s="4">
        <f t="shared" si="73"/>
        <v>0</v>
      </c>
      <c r="Q41" s="4">
        <f t="shared" si="73"/>
        <v>0</v>
      </c>
      <c r="BC41" s="7">
        <f t="shared" si="51"/>
        <v>1400</v>
      </c>
      <c r="BD41" s="11">
        <f t="shared" si="52"/>
        <v>1.3294407179478762</v>
      </c>
      <c r="BE41" s="11">
        <f t="shared" si="52"/>
        <v>1.8893648827547551</v>
      </c>
      <c r="BF41" s="11">
        <f t="shared" si="52"/>
        <v>2.5168499842839527</v>
      </c>
      <c r="BG41" s="11">
        <f t="shared" si="52"/>
        <v>3.2180577240361301</v>
      </c>
      <c r="BH41" s="11">
        <f t="shared" si="52"/>
        <v>3.9996323070246733</v>
      </c>
      <c r="BI41" s="11">
        <f t="shared" si="52"/>
        <v>4.8687342856027156</v>
      </c>
      <c r="BJ41" s="11">
        <f t="shared" si="52"/>
        <v>5.8330765688157564</v>
      </c>
      <c r="BK41" s="11">
        <f t="shared" si="52"/>
        <v>6.9009627247715324</v>
      </c>
      <c r="BL41" s="11">
        <f t="shared" si="52"/>
        <v>8.0813277104515038</v>
      </c>
      <c r="BM41" s="11">
        <f t="shared" si="52"/>
        <v>9.3837811706692857</v>
      </c>
      <c r="BN41" s="11">
        <f t="shared" si="52"/>
        <v>10.818653455527173</v>
      </c>
      <c r="BO41" s="11">
        <f t="shared" si="52"/>
        <v>12.397044513749265</v>
      </c>
      <c r="BP41" s="11">
        <f t="shared" si="52"/>
        <v>14.130875827696382</v>
      </c>
      <c r="BQ41" s="11">
        <f t="shared" si="52"/>
        <v>16.032945564711905</v>
      </c>
      <c r="BR41" s="11"/>
      <c r="CS41" s="2">
        <v>5</v>
      </c>
      <c r="CT41" s="6" t="str">
        <v/>
      </c>
      <c r="CU41" s="6" t="str">
        <v/>
      </c>
      <c r="CV41" s="6" t="str">
        <v/>
      </c>
      <c r="CX41" s="177"/>
      <c r="CY41" s="6"/>
      <c r="CZ41" s="6"/>
    </row>
    <row r="42" spans="2:116" x14ac:dyDescent="0.25">
      <c r="C42" s="104">
        <f>+'Input R2'!G9</f>
        <v>0</v>
      </c>
      <c r="D42" s="7">
        <f>+D41</f>
        <v>0</v>
      </c>
      <c r="E42" s="4">
        <f>IF(C42="Y",LOOKUP(D42,BD$5:BM$6),0)</f>
        <v>0</v>
      </c>
      <c r="H42" s="156">
        <f>+'Input R2'!E21</f>
        <v>0</v>
      </c>
      <c r="I42" s="156">
        <f>+'Input R2'!F21</f>
        <v>0</v>
      </c>
      <c r="J42" s="156">
        <f>+'Input R2'!G21</f>
        <v>0</v>
      </c>
      <c r="K42" s="156">
        <f>+'Input R2'!H21</f>
        <v>0</v>
      </c>
      <c r="L42" s="156">
        <f>+'Input R2'!I21</f>
        <v>0</v>
      </c>
      <c r="M42" s="156">
        <f>+'Input R2'!J21</f>
        <v>0</v>
      </c>
      <c r="N42" s="156">
        <f>+'Input R2'!K21</f>
        <v>0</v>
      </c>
      <c r="O42" s="156">
        <f>+'Input R2'!L21</f>
        <v>0</v>
      </c>
      <c r="P42" s="156">
        <f>+'Input R2'!M21</f>
        <v>0</v>
      </c>
      <c r="Q42" s="156">
        <f>+'Input R2'!N21</f>
        <v>0</v>
      </c>
      <c r="BC42" s="7">
        <f t="shared" si="51"/>
        <v>1450</v>
      </c>
      <c r="BD42" s="11">
        <f t="shared" si="52"/>
        <v>1.1964966461530886</v>
      </c>
      <c r="BE42" s="11">
        <f t="shared" si="52"/>
        <v>1.7051518066861664</v>
      </c>
      <c r="BF42" s="11">
        <f t="shared" si="52"/>
        <v>2.2777492357769771</v>
      </c>
      <c r="BG42" s="11">
        <f t="shared" si="52"/>
        <v>2.9203873845627877</v>
      </c>
      <c r="BH42" s="11">
        <f t="shared" si="52"/>
        <v>3.6396653993924519</v>
      </c>
      <c r="BI42" s="11">
        <f t="shared" si="52"/>
        <v>4.442720035612477</v>
      </c>
      <c r="BJ42" s="11">
        <f t="shared" si="52"/>
        <v>5.3372650604664154</v>
      </c>
      <c r="BK42" s="11">
        <f t="shared" si="52"/>
        <v>6.3316332999778782</v>
      </c>
      <c r="BL42" s="11">
        <f t="shared" si="52"/>
        <v>7.43482149361538</v>
      </c>
      <c r="BM42" s="11">
        <f t="shared" si="52"/>
        <v>8.6565381299424118</v>
      </c>
      <c r="BN42" s="11">
        <f t="shared" si="52"/>
        <v>10.00725444636263</v>
      </c>
      <c r="BO42" s="11">
        <f t="shared" si="52"/>
        <v>11.498258786502436</v>
      </c>
      <c r="BP42" s="11">
        <f t="shared" si="52"/>
        <v>13.141714519757627</v>
      </c>
      <c r="BQ42" s="11">
        <f t="shared" si="52"/>
        <v>14.950721739093842</v>
      </c>
      <c r="BR42" s="11"/>
      <c r="CS42" s="2">
        <v>6</v>
      </c>
      <c r="CT42" s="6" t="str">
        <v/>
      </c>
      <c r="CU42" s="6" t="str">
        <v/>
      </c>
      <c r="CV42" s="6" t="str">
        <v/>
      </c>
      <c r="CX42" s="177"/>
      <c r="CY42" s="6"/>
      <c r="CZ42" s="6"/>
    </row>
    <row r="43" spans="2:116" x14ac:dyDescent="0.25">
      <c r="C43" s="104">
        <f>+'Input R2'!G10</f>
        <v>0</v>
      </c>
      <c r="D43" s="7">
        <f t="shared" ref="D43:D44" si="74">+D42</f>
        <v>0</v>
      </c>
      <c r="E43" s="4">
        <f>IF(C43="Y",LOOKUP(D43,BD$7:BM$8),0)</f>
        <v>0</v>
      </c>
      <c r="F43" s="4" t="e">
        <f>MIN(1,F41*E45)</f>
        <v>#N/A</v>
      </c>
      <c r="H43" s="156">
        <f>+'Input R2'!E40</f>
        <v>0</v>
      </c>
      <c r="I43" s="156">
        <f>+'Input R2'!F40</f>
        <v>0</v>
      </c>
      <c r="J43" s="156">
        <f>+'Input R2'!G40</f>
        <v>0</v>
      </c>
      <c r="K43" s="156">
        <f>+'Input R2'!H40</f>
        <v>0</v>
      </c>
      <c r="L43" s="156">
        <f>+'Input R2'!I40</f>
        <v>0</v>
      </c>
      <c r="M43" s="156">
        <f>+'Input R2'!J40</f>
        <v>0</v>
      </c>
      <c r="N43" s="156">
        <f>+'Input R2'!K40</f>
        <v>0</v>
      </c>
      <c r="O43" s="156">
        <f>+'Input R2'!L40</f>
        <v>0</v>
      </c>
      <c r="P43" s="156">
        <f>+'Input R2'!M40</f>
        <v>0</v>
      </c>
      <c r="Q43" s="156">
        <f>+'Input R2'!N40</f>
        <v>0</v>
      </c>
      <c r="BC43" s="7">
        <f t="shared" si="51"/>
        <v>1500</v>
      </c>
      <c r="BD43" s="11">
        <f t="shared" si="52"/>
        <v>1.0768469815377797</v>
      </c>
      <c r="BE43" s="11">
        <f t="shared" si="52"/>
        <v>1.5388995055342651</v>
      </c>
      <c r="BF43" s="11">
        <f t="shared" si="52"/>
        <v>2.0613630583781641</v>
      </c>
      <c r="BG43" s="11">
        <f t="shared" si="52"/>
        <v>2.6502515514907294</v>
      </c>
      <c r="BH43" s="11">
        <f t="shared" si="52"/>
        <v>3.3120955134471304</v>
      </c>
      <c r="BI43" s="11">
        <f t="shared" si="52"/>
        <v>4.0539820324963838</v>
      </c>
      <c r="BJ43" s="11">
        <f t="shared" si="52"/>
        <v>4.8835975303267682</v>
      </c>
      <c r="BK43" s="11">
        <f t="shared" si="52"/>
        <v>5.8092735527297013</v>
      </c>
      <c r="BL43" s="11">
        <f t="shared" si="52"/>
        <v>6.8400357741261466</v>
      </c>
      <c r="BM43" s="11">
        <f t="shared" si="52"/>
        <v>7.9856564248718707</v>
      </c>
      <c r="BN43" s="11">
        <f t="shared" si="52"/>
        <v>9.2567103628854284</v>
      </c>
      <c r="BO43" s="11">
        <f t="shared" si="52"/>
        <v>10.664635024481003</v>
      </c>
      <c r="BP43" s="11">
        <f t="shared" si="52"/>
        <v>12.221794503374586</v>
      </c>
      <c r="BQ43" s="11">
        <f t="shared" si="52"/>
        <v>13.941548021704998</v>
      </c>
      <c r="BR43" s="11"/>
      <c r="CS43" s="2">
        <v>7</v>
      </c>
      <c r="CT43" s="6" t="str">
        <v/>
      </c>
      <c r="CU43" s="6" t="str">
        <v/>
      </c>
      <c r="CV43" s="6" t="str">
        <v/>
      </c>
      <c r="CX43" s="6"/>
      <c r="CY43" s="6"/>
      <c r="CZ43" s="6"/>
    </row>
    <row r="44" spans="2:116" x14ac:dyDescent="0.25">
      <c r="C44" s="104">
        <f>+'Input R2'!G11</f>
        <v>0</v>
      </c>
      <c r="D44" s="7">
        <f t="shared" si="74"/>
        <v>0</v>
      </c>
      <c r="E44" s="4">
        <f>IF(C44="Y",LOOKUP(D44,BD$9:BM$10),0)</f>
        <v>0</v>
      </c>
      <c r="BC44" s="7">
        <f t="shared" si="51"/>
        <v>1550</v>
      </c>
      <c r="BD44" s="11">
        <f t="shared" si="52"/>
        <v>0.96916228338400179</v>
      </c>
      <c r="BE44" s="11">
        <f t="shared" si="52"/>
        <v>1.3888568037446742</v>
      </c>
      <c r="BF44" s="11">
        <f t="shared" si="52"/>
        <v>1.8655335678322384</v>
      </c>
      <c r="BG44" s="11">
        <f t="shared" si="52"/>
        <v>2.4051032829778367</v>
      </c>
      <c r="BH44" s="11">
        <f t="shared" si="52"/>
        <v>3.014006917236888</v>
      </c>
      <c r="BI44" s="11">
        <f t="shared" si="52"/>
        <v>3.6992586046529494</v>
      </c>
      <c r="BJ44" s="11">
        <f t="shared" si="52"/>
        <v>4.4684917402489912</v>
      </c>
      <c r="BK44" s="11">
        <f t="shared" si="52"/>
        <v>5.3300084846294986</v>
      </c>
      <c r="BL44" s="11">
        <f t="shared" si="52"/>
        <v>6.2928329121960518</v>
      </c>
      <c r="BM44" s="11">
        <f t="shared" si="52"/>
        <v>7.3667680519442973</v>
      </c>
      <c r="BN44" s="11">
        <f t="shared" si="52"/>
        <v>8.562457085669017</v>
      </c>
      <c r="BO44" s="11">
        <f t="shared" si="52"/>
        <v>9.8914489852061234</v>
      </c>
      <c r="BP44" s="11">
        <f t="shared" si="52"/>
        <v>11.366268888138357</v>
      </c>
      <c r="BQ44" s="11">
        <f t="shared" si="52"/>
        <v>13.000493530239901</v>
      </c>
      <c r="BR44" s="11"/>
      <c r="CS44" s="2">
        <v>8</v>
      </c>
      <c r="CT44" s="6" t="str">
        <v/>
      </c>
      <c r="CU44" s="6" t="str">
        <v/>
      </c>
      <c r="CV44" s="6" t="str">
        <v/>
      </c>
      <c r="CX44" s="6"/>
      <c r="CY44" s="6"/>
      <c r="CZ44" s="6"/>
    </row>
    <row r="45" spans="2:116" x14ac:dyDescent="0.25">
      <c r="E45" s="10">
        <f>SUM(E41:E44)</f>
        <v>0</v>
      </c>
      <c r="H45" s="2">
        <f t="array" ref="H45:I54">TRANSPOSE(H42:Q43)</f>
        <v>0</v>
      </c>
      <c r="I45" s="2">
        <v>0</v>
      </c>
      <c r="BC45" s="7">
        <f t="shared" si="51"/>
        <v>1600</v>
      </c>
      <c r="BD45" s="11">
        <f t="shared" si="52"/>
        <v>0.8722460550456016</v>
      </c>
      <c r="BE45" s="11">
        <f t="shared" si="52"/>
        <v>1.2534432653795684</v>
      </c>
      <c r="BF45" s="11">
        <f t="shared" si="52"/>
        <v>1.6883078788881756</v>
      </c>
      <c r="BG45" s="11">
        <f t="shared" si="52"/>
        <v>2.1826312293023866</v>
      </c>
      <c r="BH45" s="11">
        <f t="shared" si="52"/>
        <v>2.7427462946855674</v>
      </c>
      <c r="BI45" s="11">
        <f t="shared" si="52"/>
        <v>3.3755734767458154</v>
      </c>
      <c r="BJ45" s="11">
        <f t="shared" si="52"/>
        <v>4.0886699423278259</v>
      </c>
      <c r="BK45" s="11">
        <f t="shared" si="52"/>
        <v>4.8902827846475629</v>
      </c>
      <c r="BL45" s="11">
        <f t="shared" si="52"/>
        <v>5.7894062792203647</v>
      </c>
      <c r="BM45" s="11">
        <f t="shared" si="52"/>
        <v>6.7958435279186107</v>
      </c>
      <c r="BN45" s="11">
        <f t="shared" si="52"/>
        <v>7.9202728042438366</v>
      </c>
      <c r="BO45" s="11">
        <f t="shared" si="52"/>
        <v>9.1743189337786735</v>
      </c>
      <c r="BP45" s="11">
        <f t="shared" si="52"/>
        <v>10.570630065968665</v>
      </c>
      <c r="BQ45" s="11">
        <f t="shared" si="52"/>
        <v>12.122960216948698</v>
      </c>
      <c r="BR45" s="11"/>
      <c r="CS45" s="2">
        <v>9</v>
      </c>
      <c r="CT45" s="6" t="str">
        <v/>
      </c>
      <c r="CU45" s="6" t="str">
        <v/>
      </c>
      <c r="CV45" s="6" t="str">
        <v/>
      </c>
      <c r="CX45" s="6"/>
      <c r="CY45" s="6"/>
      <c r="CZ45" s="6"/>
    </row>
    <row r="46" spans="2:116" x14ac:dyDescent="0.25">
      <c r="B46" s="2">
        <v>4</v>
      </c>
      <c r="C46" s="104">
        <f>+'Input R2'!H8</f>
        <v>0</v>
      </c>
      <c r="D46" s="105">
        <f>+'Input R2'!H5</f>
        <v>0</v>
      </c>
      <c r="E46" s="4">
        <f>IF(C46="Y",LOOKUP(D46,BD$3:BM$4),0)</f>
        <v>0</v>
      </c>
      <c r="F46" s="2" t="e">
        <f>LOOKUP(D46,BD$12:BM$13)</f>
        <v>#N/A</v>
      </c>
      <c r="G46" s="4"/>
      <c r="H46" s="4">
        <v>0</v>
      </c>
      <c r="I46" s="4">
        <v>0</v>
      </c>
      <c r="J46" s="4"/>
      <c r="K46" s="4"/>
      <c r="L46" s="4"/>
      <c r="M46" s="4"/>
      <c r="BC46" s="7">
        <f t="shared" si="51"/>
        <v>1650</v>
      </c>
      <c r="BD46" s="11">
        <f t="shared" si="52"/>
        <v>0.78502144954104147</v>
      </c>
      <c r="BE46" s="11">
        <f t="shared" si="52"/>
        <v>1.1312325470050604</v>
      </c>
      <c r="BF46" s="11">
        <f t="shared" si="52"/>
        <v>1.5279186303937988</v>
      </c>
      <c r="BG46" s="11">
        <f t="shared" si="52"/>
        <v>1.9807378405919156</v>
      </c>
      <c r="BH46" s="11">
        <f t="shared" si="52"/>
        <v>2.4958991281638658</v>
      </c>
      <c r="BI46" s="11">
        <f t="shared" si="52"/>
        <v>3.0802107975305559</v>
      </c>
      <c r="BJ46" s="11">
        <f t="shared" si="52"/>
        <v>3.7411329972299594</v>
      </c>
      <c r="BK46" s="11">
        <f t="shared" si="52"/>
        <v>4.4868344549141375</v>
      </c>
      <c r="BL46" s="11">
        <f t="shared" si="52"/>
        <v>5.3262537768827327</v>
      </c>
      <c r="BM46" s="11">
        <f t="shared" si="52"/>
        <v>6.2691656545049153</v>
      </c>
      <c r="BN46" s="11">
        <f t="shared" si="52"/>
        <v>7.3262523439255451</v>
      </c>
      <c r="BO46" s="11">
        <f t="shared" si="52"/>
        <v>8.5091808110797142</v>
      </c>
      <c r="BP46" s="11">
        <f t="shared" si="52"/>
        <v>9.8306859613508522</v>
      </c>
      <c r="BQ46" s="11">
        <f t="shared" si="52"/>
        <v>11.304660402304652</v>
      </c>
      <c r="BR46" s="11"/>
      <c r="CS46" s="2">
        <v>10</v>
      </c>
      <c r="CT46" s="6" t="str">
        <v/>
      </c>
      <c r="CU46" s="6" t="str">
        <v/>
      </c>
      <c r="CV46" s="6" t="str">
        <v/>
      </c>
      <c r="CX46" s="6"/>
      <c r="CY46" s="6"/>
      <c r="CZ46" s="6"/>
    </row>
    <row r="47" spans="2:116" x14ac:dyDescent="0.25">
      <c r="C47" s="104">
        <f>+'Input R2'!H9</f>
        <v>0</v>
      </c>
      <c r="D47" s="7">
        <f>+D46</f>
        <v>0</v>
      </c>
      <c r="E47" s="4">
        <f>IF(C47="Y",LOOKUP(D47,BD$5:BM$6),0)</f>
        <v>0</v>
      </c>
      <c r="H47" s="2">
        <v>0</v>
      </c>
      <c r="I47" s="2">
        <v>0</v>
      </c>
      <c r="BC47" s="7">
        <f t="shared" si="51"/>
        <v>1700</v>
      </c>
      <c r="BD47" s="11">
        <f t="shared" si="52"/>
        <v>0.70651930458693735</v>
      </c>
      <c r="BE47" s="11">
        <f t="shared" si="52"/>
        <v>1.0209373736720671</v>
      </c>
      <c r="BF47" s="11">
        <f t="shared" si="52"/>
        <v>1.3827663605063878</v>
      </c>
      <c r="BG47" s="11">
        <f t="shared" si="52"/>
        <v>1.7975195903371632</v>
      </c>
      <c r="BH47" s="11">
        <f t="shared" si="52"/>
        <v>2.2712682066291174</v>
      </c>
      <c r="BI47" s="11">
        <f t="shared" si="52"/>
        <v>2.8106923527466314</v>
      </c>
      <c r="BJ47" s="11">
        <f t="shared" si="52"/>
        <v>3.4231366924654116</v>
      </c>
      <c r="BK47" s="11">
        <f t="shared" si="52"/>
        <v>4.1166706123837198</v>
      </c>
      <c r="BL47" s="11">
        <f t="shared" si="52"/>
        <v>4.9001534747321118</v>
      </c>
      <c r="BM47" s="11">
        <f t="shared" si="52"/>
        <v>5.7833053162807815</v>
      </c>
      <c r="BN47" s="11">
        <f t="shared" si="52"/>
        <v>6.7767834181311253</v>
      </c>
      <c r="BO47" s="11">
        <f t="shared" si="52"/>
        <v>7.8922652022764304</v>
      </c>
      <c r="BP47" s="11">
        <f t="shared" si="52"/>
        <v>9.1425379440562864</v>
      </c>
      <c r="BQ47" s="11">
        <f t="shared" si="52"/>
        <v>10.541595825149081</v>
      </c>
      <c r="BR47" s="11"/>
      <c r="CS47" s="2">
        <v>1</v>
      </c>
      <c r="CT47" s="6" t="str">
        <v/>
      </c>
      <c r="CU47" s="6" t="str">
        <v/>
      </c>
      <c r="CV47" s="6" t="str">
        <v/>
      </c>
      <c r="CX47" s="6"/>
      <c r="CY47" s="6"/>
      <c r="CZ47" s="6"/>
    </row>
    <row r="48" spans="2:116" x14ac:dyDescent="0.25">
      <c r="C48" s="104">
        <f>+'Input R2'!H10</f>
        <v>0</v>
      </c>
      <c r="D48" s="7">
        <f t="shared" ref="D48:D49" si="75">+D47</f>
        <v>0</v>
      </c>
      <c r="E48" s="4">
        <f>IF(C48="Y",LOOKUP(D48,BD$7:BM$8),0)</f>
        <v>0</v>
      </c>
      <c r="F48" s="4" t="e">
        <f>MIN(1,F46*E50)</f>
        <v>#N/A</v>
      </c>
      <c r="H48" s="2">
        <v>0</v>
      </c>
      <c r="I48" s="2">
        <v>0</v>
      </c>
      <c r="BC48" s="7">
        <f t="shared" si="51"/>
        <v>1750</v>
      </c>
      <c r="BD48" s="11">
        <f t="shared" si="52"/>
        <v>0.63586737412824368</v>
      </c>
      <c r="BE48" s="11">
        <f t="shared" si="52"/>
        <v>0.92139597973904053</v>
      </c>
      <c r="BF48" s="11">
        <f t="shared" si="52"/>
        <v>1.2514035562582808</v>
      </c>
      <c r="BG48" s="11">
        <f t="shared" si="52"/>
        <v>1.6312490282309753</v>
      </c>
      <c r="BH48" s="11">
        <f t="shared" si="52"/>
        <v>2.0668540680324963</v>
      </c>
      <c r="BI48" s="11">
        <f t="shared" si="52"/>
        <v>2.5647567718813007</v>
      </c>
      <c r="BJ48" s="11">
        <f t="shared" si="52"/>
        <v>3.1321700736058506</v>
      </c>
      <c r="BK48" s="11">
        <f t="shared" si="52"/>
        <v>3.7770452868620614</v>
      </c>
      <c r="BL48" s="11">
        <f t="shared" si="52"/>
        <v>4.5081411967535407</v>
      </c>
      <c r="BM48" s="11">
        <f t="shared" si="52"/>
        <v>5.3350991542690185</v>
      </c>
      <c r="BN48" s="11">
        <f t="shared" si="52"/>
        <v>6.2685246617712878</v>
      </c>
      <c r="BO48" s="11">
        <f t="shared" si="52"/>
        <v>7.3200759751113846</v>
      </c>
      <c r="BP48" s="11">
        <f t="shared" si="52"/>
        <v>8.5025602879723401</v>
      </c>
      <c r="BQ48" s="11">
        <f t="shared" si="52"/>
        <v>9.8300381069515108</v>
      </c>
      <c r="BR48" s="11"/>
      <c r="CS48" s="2">
        <v>2</v>
      </c>
      <c r="CT48" s="6" t="str">
        <v/>
      </c>
      <c r="CU48" s="6" t="str">
        <v/>
      </c>
      <c r="CV48" s="6" t="str">
        <v/>
      </c>
      <c r="CX48" s="177"/>
      <c r="CY48" s="6"/>
      <c r="CZ48" s="6"/>
    </row>
    <row r="49" spans="2:104" x14ac:dyDescent="0.25">
      <c r="C49" s="104">
        <f>+'Input R2'!H11</f>
        <v>0</v>
      </c>
      <c r="D49" s="7">
        <f t="shared" si="75"/>
        <v>0</v>
      </c>
      <c r="E49" s="4">
        <f>IF(C49="Y",LOOKUP(D49,BD$9:BM$10),0)</f>
        <v>0</v>
      </c>
      <c r="H49" s="2">
        <v>0</v>
      </c>
      <c r="I49" s="2">
        <v>0</v>
      </c>
      <c r="BC49" s="7">
        <f t="shared" si="51"/>
        <v>1800</v>
      </c>
      <c r="BD49" s="11">
        <f t="shared" si="52"/>
        <v>0.57228063671541929</v>
      </c>
      <c r="BE49" s="11">
        <f t="shared" si="52"/>
        <v>0.83155987171448409</v>
      </c>
      <c r="BF49" s="11">
        <f t="shared" si="52"/>
        <v>1.132520218413744</v>
      </c>
      <c r="BG49" s="11">
        <f t="shared" si="52"/>
        <v>1.4803584931196099</v>
      </c>
      <c r="BH49" s="11">
        <f t="shared" si="52"/>
        <v>1.8808372019095712</v>
      </c>
      <c r="BI49" s="11">
        <f t="shared" si="52"/>
        <v>2.3403405543416862</v>
      </c>
      <c r="BJ49" s="11">
        <f t="shared" si="52"/>
        <v>2.8659356173493524</v>
      </c>
      <c r="BK49" s="11">
        <f t="shared" si="52"/>
        <v>3.4654390506959398</v>
      </c>
      <c r="BL49" s="11">
        <f t="shared" si="52"/>
        <v>4.1474899010132553</v>
      </c>
      <c r="BM49" s="11">
        <f t="shared" si="52"/>
        <v>4.9216289698131668</v>
      </c>
      <c r="BN49" s="11">
        <f t="shared" si="52"/>
        <v>5.7983853121384383</v>
      </c>
      <c r="BO49" s="11">
        <f t="shared" si="52"/>
        <v>6.7893704669158055</v>
      </c>
      <c r="BP49" s="11">
        <f t="shared" si="52"/>
        <v>7.9073810678142706</v>
      </c>
      <c r="BQ49" s="11">
        <f t="shared" si="52"/>
        <v>9.1665105347322768</v>
      </c>
      <c r="BR49" s="11"/>
      <c r="CS49" s="2">
        <v>3</v>
      </c>
      <c r="CT49" s="6" t="str">
        <v/>
      </c>
      <c r="CU49" s="6" t="str">
        <v/>
      </c>
      <c r="CV49" s="6" t="str">
        <v/>
      </c>
      <c r="CX49" s="6"/>
      <c r="CY49" s="6"/>
      <c r="CZ49" s="6"/>
    </row>
    <row r="50" spans="2:104" x14ac:dyDescent="0.25">
      <c r="E50" s="10">
        <f>SUM(E46:E49)</f>
        <v>0</v>
      </c>
      <c r="H50" s="2">
        <v>0</v>
      </c>
      <c r="I50" s="2">
        <v>0</v>
      </c>
      <c r="BC50" s="7">
        <f t="shared" si="51"/>
        <v>1850</v>
      </c>
      <c r="BD50" s="11">
        <f t="shared" si="52"/>
        <v>0.51505257304387742</v>
      </c>
      <c r="BE50" s="11">
        <f t="shared" si="52"/>
        <v>0.75048278422232184</v>
      </c>
      <c r="BF50" s="11">
        <f t="shared" si="52"/>
        <v>1.0249307976644382</v>
      </c>
      <c r="BG50" s="11">
        <f t="shared" si="52"/>
        <v>1.3434253325060457</v>
      </c>
      <c r="BH50" s="11">
        <f t="shared" si="52"/>
        <v>1.7115618537377093</v>
      </c>
      <c r="BI50" s="11">
        <f t="shared" si="52"/>
        <v>2.1355607558367882</v>
      </c>
      <c r="BJ50" s="11">
        <f t="shared" si="52"/>
        <v>2.6223310898746566</v>
      </c>
      <c r="BK50" s="11">
        <f t="shared" si="52"/>
        <v>3.1795403290135238</v>
      </c>
      <c r="BL50" s="11">
        <f t="shared" si="52"/>
        <v>3.8156907089321934</v>
      </c>
      <c r="BM50" s="11">
        <f t="shared" si="52"/>
        <v>4.5402027246526444</v>
      </c>
      <c r="BN50" s="11">
        <f t="shared" si="52"/>
        <v>5.3635064137280528</v>
      </c>
      <c r="BO50" s="11">
        <f t="shared" si="52"/>
        <v>6.2971411080644062</v>
      </c>
      <c r="BP50" s="11">
        <f t="shared" si="52"/>
        <v>7.3538643930672665</v>
      </c>
      <c r="BQ50" s="11">
        <f t="shared" si="52"/>
        <v>8.5477710736378416</v>
      </c>
      <c r="BR50" s="11"/>
      <c r="CS50" s="2">
        <v>4</v>
      </c>
      <c r="CT50" s="6" t="str">
        <v/>
      </c>
      <c r="CU50" s="6" t="str">
        <v/>
      </c>
      <c r="CV50" s="6" t="str">
        <v/>
      </c>
      <c r="CX50" s="6"/>
      <c r="CY50" s="6"/>
      <c r="CZ50" s="6"/>
    </row>
    <row r="51" spans="2:104" x14ac:dyDescent="0.25">
      <c r="B51" s="2">
        <v>5</v>
      </c>
      <c r="C51" s="104">
        <f>+'Input R2'!I8</f>
        <v>0</v>
      </c>
      <c r="D51" s="105">
        <f>+'Input R2'!I5</f>
        <v>0</v>
      </c>
      <c r="E51" s="4">
        <f>IF(C51="Y",LOOKUP(D51,BD$3:BM$4),0)</f>
        <v>0</v>
      </c>
      <c r="F51" s="2" t="e">
        <f>LOOKUP(D51,BD$12:BM$13)</f>
        <v>#N/A</v>
      </c>
      <c r="G51" s="4"/>
      <c r="H51" s="4">
        <v>0</v>
      </c>
      <c r="I51" s="4">
        <v>0</v>
      </c>
      <c r="J51" s="4"/>
      <c r="K51" s="4"/>
      <c r="L51" s="4"/>
      <c r="M51" s="4"/>
      <c r="BC51" s="7">
        <f t="shared" si="51"/>
        <v>1900</v>
      </c>
      <c r="BD51" s="11">
        <f t="shared" si="52"/>
        <v>0.46354731573948971</v>
      </c>
      <c r="BE51" s="11">
        <f t="shared" si="52"/>
        <v>0.67731071276064547</v>
      </c>
      <c r="BF51" s="11">
        <f t="shared" si="52"/>
        <v>0.92756237188631652</v>
      </c>
      <c r="BG51" s="11">
        <f t="shared" si="52"/>
        <v>1.2191584892492362</v>
      </c>
      <c r="BH51" s="11">
        <f t="shared" si="52"/>
        <v>1.5575212869013151</v>
      </c>
      <c r="BI51" s="11">
        <f t="shared" si="52"/>
        <v>1.9486991897010686</v>
      </c>
      <c r="BJ51" s="11">
        <f t="shared" si="52"/>
        <v>2.3994329472353102</v>
      </c>
      <c r="BK51" s="11">
        <f t="shared" si="52"/>
        <v>2.9172282518699069</v>
      </c>
      <c r="BL51" s="11">
        <f t="shared" si="52"/>
        <v>3.5104354522176164</v>
      </c>
      <c r="BM51" s="11">
        <f t="shared" si="52"/>
        <v>4.1883370134920623</v>
      </c>
      <c r="BN51" s="11">
        <f t="shared" si="52"/>
        <v>4.9612434326984465</v>
      </c>
      <c r="BO51" s="11">
        <f t="shared" si="52"/>
        <v>5.8405983777297328</v>
      </c>
      <c r="BP51" s="11">
        <f t="shared" si="52"/>
        <v>6.8390938855525532</v>
      </c>
      <c r="BQ51" s="11">
        <f t="shared" si="52"/>
        <v>7.9707965261672813</v>
      </c>
      <c r="BR51" s="11"/>
      <c r="CS51" s="2">
        <v>5</v>
      </c>
      <c r="CT51" s="6" t="str">
        <v/>
      </c>
      <c r="CU51" s="6" t="str">
        <v/>
      </c>
      <c r="CV51" s="6" t="str">
        <v/>
      </c>
      <c r="CX51" s="6"/>
      <c r="CY51" s="177"/>
      <c r="CZ51" s="177"/>
    </row>
    <row r="52" spans="2:104" x14ac:dyDescent="0.25">
      <c r="C52" s="104">
        <f>+'Input R2'!I9</f>
        <v>0</v>
      </c>
      <c r="D52" s="7">
        <f>+D51</f>
        <v>0</v>
      </c>
      <c r="E52" s="4">
        <f>IF(C52="Y",LOOKUP(D52,BD$5:BM$6),0)</f>
        <v>0</v>
      </c>
      <c r="H52" s="2">
        <v>0</v>
      </c>
      <c r="I52" s="2">
        <v>0</v>
      </c>
      <c r="BC52" s="7">
        <f t="shared" si="51"/>
        <v>1950</v>
      </c>
      <c r="BD52" s="11">
        <f t="shared" si="52"/>
        <v>0.41719258416554073</v>
      </c>
      <c r="BE52" s="11">
        <f t="shared" si="52"/>
        <v>0.61127291826648256</v>
      </c>
      <c r="BF52" s="11">
        <f t="shared" ref="BF52:BQ73" si="76">+BF51*BF$16</f>
        <v>0.8394439465571164</v>
      </c>
      <c r="BG52" s="11">
        <f t="shared" si="76"/>
        <v>1.1063863289936817</v>
      </c>
      <c r="BH52" s="11">
        <f t="shared" si="76"/>
        <v>1.4173443710801965</v>
      </c>
      <c r="BI52" s="11">
        <f t="shared" si="76"/>
        <v>1.7781880106022245</v>
      </c>
      <c r="BJ52" s="11">
        <f t="shared" si="76"/>
        <v>2.1954811467203079</v>
      </c>
      <c r="BK52" s="11">
        <f t="shared" si="76"/>
        <v>2.6765569210906386</v>
      </c>
      <c r="BL52" s="11">
        <f t="shared" si="76"/>
        <v>3.2296006160402055</v>
      </c>
      <c r="BM52" s="11">
        <f t="shared" si="76"/>
        <v>3.8637408949464258</v>
      </c>
      <c r="BN52" s="11">
        <f t="shared" si="76"/>
        <v>4.5891501752460604</v>
      </c>
      <c r="BO52" s="11">
        <f t="shared" si="76"/>
        <v>5.4171549953443234</v>
      </c>
      <c r="BP52" s="11">
        <f t="shared" si="76"/>
        <v>6.3603573135638705</v>
      </c>
      <c r="BQ52" s="11">
        <f t="shared" si="76"/>
        <v>7.4327677606509841</v>
      </c>
      <c r="BR52" s="11"/>
      <c r="CS52" s="2">
        <v>6</v>
      </c>
      <c r="CT52" s="6" t="str">
        <v/>
      </c>
      <c r="CU52" s="6" t="str">
        <v/>
      </c>
      <c r="CV52" s="6" t="str">
        <v/>
      </c>
      <c r="CX52" s="6"/>
      <c r="CY52" s="177"/>
      <c r="CZ52" s="6"/>
    </row>
    <row r="53" spans="2:104" x14ac:dyDescent="0.25">
      <c r="C53" s="104">
        <f>+'Input R2'!I10</f>
        <v>0</v>
      </c>
      <c r="D53" s="7">
        <f t="shared" ref="D53:D54" si="77">+D52</f>
        <v>0</v>
      </c>
      <c r="E53" s="4">
        <f>IF(C53="Y",LOOKUP(D53,BD$7:BM$8),0)</f>
        <v>0</v>
      </c>
      <c r="F53" s="4" t="e">
        <f>MIN(1,F51*E55)</f>
        <v>#N/A</v>
      </c>
      <c r="H53" s="2">
        <v>0</v>
      </c>
      <c r="I53" s="2">
        <v>0</v>
      </c>
      <c r="BC53" s="7">
        <f t="shared" si="51"/>
        <v>2000</v>
      </c>
      <c r="BD53" s="11">
        <f t="shared" ref="BD53:BH101" si="78">+BD52*BD$16</f>
        <v>0.37547332574898667</v>
      </c>
      <c r="BE53" s="11">
        <f t="shared" si="78"/>
        <v>0.55167380873550054</v>
      </c>
      <c r="BF53" s="11">
        <f t="shared" si="76"/>
        <v>0.75969677163419025</v>
      </c>
      <c r="BG53" s="11">
        <f t="shared" si="76"/>
        <v>1.004045593561766</v>
      </c>
      <c r="BH53" s="11">
        <f t="shared" si="76"/>
        <v>1.2897833776829786</v>
      </c>
      <c r="BI53" s="11">
        <f t="shared" si="76"/>
        <v>1.6225965596745295</v>
      </c>
      <c r="BJ53" s="11">
        <f t="shared" si="76"/>
        <v>2.0088652492490811</v>
      </c>
      <c r="BK53" s="11">
        <f t="shared" si="76"/>
        <v>2.4557409751006598</v>
      </c>
      <c r="BL53" s="11">
        <f t="shared" si="76"/>
        <v>2.9712325667569877</v>
      </c>
      <c r="BM53" s="11">
        <f t="shared" si="76"/>
        <v>3.5643009755880759</v>
      </c>
      <c r="BN53" s="11">
        <f t="shared" si="76"/>
        <v>4.2449639121026035</v>
      </c>
      <c r="BO53" s="11">
        <f t="shared" si="76"/>
        <v>5.024411258181857</v>
      </c>
      <c r="BP53" s="11">
        <f t="shared" si="76"/>
        <v>5.9151323016143955</v>
      </c>
      <c r="BQ53" s="11">
        <f t="shared" si="76"/>
        <v>6.9310559368070379</v>
      </c>
      <c r="BR53" s="11"/>
      <c r="CS53" s="2">
        <v>7</v>
      </c>
      <c r="CT53" s="6" t="str">
        <v/>
      </c>
      <c r="CU53" s="6" t="str">
        <v/>
      </c>
      <c r="CV53" s="6" t="str">
        <v/>
      </c>
      <c r="CX53" s="6"/>
      <c r="CY53" s="6"/>
      <c r="CZ53" s="6"/>
    </row>
    <row r="54" spans="2:104" x14ac:dyDescent="0.25">
      <c r="C54" s="104">
        <f>+'Input R2'!I11</f>
        <v>0</v>
      </c>
      <c r="D54" s="7">
        <f t="shared" si="77"/>
        <v>0</v>
      </c>
      <c r="E54" s="4">
        <f>IF(C54="Y",LOOKUP(D54,BD$9:BM$10),0)</f>
        <v>0</v>
      </c>
      <c r="H54" s="2">
        <v>0</v>
      </c>
      <c r="I54" s="2">
        <v>0</v>
      </c>
      <c r="BC54" s="7">
        <f t="shared" si="51"/>
        <v>2050</v>
      </c>
      <c r="BD54" s="11">
        <f t="shared" si="78"/>
        <v>0.337925993174088</v>
      </c>
      <c r="BE54" s="11">
        <f t="shared" si="78"/>
        <v>0.4978856123837892</v>
      </c>
      <c r="BF54" s="11">
        <f t="shared" si="76"/>
        <v>0.68752557832894212</v>
      </c>
      <c r="BG54" s="11">
        <f t="shared" si="76"/>
        <v>0.91117137615730259</v>
      </c>
      <c r="BH54" s="11">
        <f t="shared" si="76"/>
        <v>1.1737028736915103</v>
      </c>
      <c r="BI54" s="11">
        <f t="shared" si="76"/>
        <v>1.4806193607030078</v>
      </c>
      <c r="BJ54" s="11">
        <f t="shared" si="76"/>
        <v>1.8381117030629086</v>
      </c>
      <c r="BK54" s="11">
        <f t="shared" si="76"/>
        <v>2.2531423446548544</v>
      </c>
      <c r="BL54" s="11">
        <f t="shared" si="76"/>
        <v>2.7335339614164273</v>
      </c>
      <c r="BM54" s="11">
        <f t="shared" si="76"/>
        <v>3.2880676499799986</v>
      </c>
      <c r="BN54" s="11">
        <f t="shared" si="76"/>
        <v>3.9265916186949061</v>
      </c>
      <c r="BO54" s="11">
        <f t="shared" si="76"/>
        <v>4.6601414419636695</v>
      </c>
      <c r="BP54" s="11">
        <f t="shared" si="76"/>
        <v>5.5010730405013843</v>
      </c>
      <c r="BQ54" s="11">
        <f t="shared" si="76"/>
        <v>6.4632096610725585</v>
      </c>
      <c r="BR54" s="11"/>
      <c r="CS54" s="2">
        <v>8</v>
      </c>
      <c r="CT54" s="6" t="str">
        <v/>
      </c>
      <c r="CU54" s="6" t="str">
        <v/>
      </c>
      <c r="CV54" s="6" t="str">
        <v/>
      </c>
      <c r="CX54" s="6"/>
      <c r="CY54" s="6"/>
      <c r="CZ54" s="6"/>
    </row>
    <row r="55" spans="2:104" x14ac:dyDescent="0.25">
      <c r="E55" s="10">
        <f>SUM(E51:E54)</f>
        <v>0</v>
      </c>
      <c r="BC55" s="7">
        <f t="shared" si="51"/>
        <v>2100</v>
      </c>
      <c r="BD55" s="11">
        <f t="shared" si="78"/>
        <v>0.3041333938566792</v>
      </c>
      <c r="BE55" s="11">
        <f t="shared" si="78"/>
        <v>0.44934176517636976</v>
      </c>
      <c r="BF55" s="11">
        <f t="shared" si="76"/>
        <v>0.62221064838769258</v>
      </c>
      <c r="BG55" s="11">
        <f t="shared" si="76"/>
        <v>0.82688802386275195</v>
      </c>
      <c r="BH55" s="11">
        <f t="shared" si="76"/>
        <v>1.0680696150592741</v>
      </c>
      <c r="BI55" s="11">
        <f t="shared" si="76"/>
        <v>1.3510651666414943</v>
      </c>
      <c r="BJ55" s="11">
        <f t="shared" si="76"/>
        <v>1.6818722083025608</v>
      </c>
      <c r="BK55" s="11">
        <f t="shared" si="76"/>
        <v>2.067258101220828</v>
      </c>
      <c r="BL55" s="11">
        <f t="shared" si="76"/>
        <v>2.5148512445031121</v>
      </c>
      <c r="BM55" s="11">
        <f t="shared" si="76"/>
        <v>3.0332424071065471</v>
      </c>
      <c r="BN55" s="11">
        <f t="shared" si="76"/>
        <v>3.6320972472927862</v>
      </c>
      <c r="BO55" s="11">
        <f t="shared" si="76"/>
        <v>4.322281187421301</v>
      </c>
      <c r="BP55" s="11">
        <f t="shared" si="76"/>
        <v>5.1159979276662844</v>
      </c>
      <c r="BQ55" s="11">
        <f t="shared" si="76"/>
        <v>6.0269430089501563</v>
      </c>
      <c r="BR55" s="11"/>
      <c r="CS55" s="2">
        <v>9</v>
      </c>
      <c r="CT55" s="6" t="str">
        <v/>
      </c>
      <c r="CU55" s="6" t="str">
        <v/>
      </c>
      <c r="CV55" s="6" t="str">
        <v/>
      </c>
      <c r="CX55" s="6"/>
      <c r="CY55" s="6"/>
      <c r="CZ55" s="6"/>
    </row>
    <row r="56" spans="2:104" x14ac:dyDescent="0.25">
      <c r="B56" s="2">
        <v>6</v>
      </c>
      <c r="C56" s="104">
        <f>+'Input R2'!J8</f>
        <v>0</v>
      </c>
      <c r="D56" s="105">
        <f>+'Input R2'!J5</f>
        <v>0</v>
      </c>
      <c r="E56" s="4">
        <f>IF(C56="Y",LOOKUP(D56,BD$3:BM$4),0)</f>
        <v>0</v>
      </c>
      <c r="F56" s="2" t="e">
        <f>LOOKUP(D56,BD$12:BM$13)</f>
        <v>#N/A</v>
      </c>
      <c r="G56" s="4"/>
      <c r="H56" s="2">
        <f>+'Input R2'!E12</f>
        <v>0</v>
      </c>
      <c r="I56" s="2">
        <f>+'Input R2'!F12</f>
        <v>0</v>
      </c>
      <c r="J56" s="2">
        <f>+'Input R2'!G12</f>
        <v>0</v>
      </c>
      <c r="K56" s="2">
        <f>+'Input R2'!H12</f>
        <v>0</v>
      </c>
      <c r="L56" s="2">
        <f>+'Input R2'!I12</f>
        <v>0</v>
      </c>
      <c r="M56" s="2">
        <f>+'Input R2'!J12</f>
        <v>0</v>
      </c>
      <c r="N56" s="2">
        <f>+'Input R2'!K12</f>
        <v>0</v>
      </c>
      <c r="O56" s="2">
        <f>+'Input R2'!L12</f>
        <v>0</v>
      </c>
      <c r="P56" s="2">
        <f>+'Input R2'!M12</f>
        <v>0</v>
      </c>
      <c r="Q56" s="2">
        <f>+'Input R2'!N12</f>
        <v>0</v>
      </c>
      <c r="BC56" s="7">
        <f t="shared" si="51"/>
        <v>2150</v>
      </c>
      <c r="BD56" s="11">
        <f t="shared" si="78"/>
        <v>0.27372005447101128</v>
      </c>
      <c r="BE56" s="11">
        <f t="shared" si="78"/>
        <v>0.4055309430716737</v>
      </c>
      <c r="BF56" s="11">
        <f t="shared" si="76"/>
        <v>0.56310063679086175</v>
      </c>
      <c r="BG56" s="11">
        <f t="shared" si="76"/>
        <v>0.75040088165544727</v>
      </c>
      <c r="BH56" s="11">
        <f t="shared" si="76"/>
        <v>0.97194334970393925</v>
      </c>
      <c r="BI56" s="11">
        <f t="shared" si="76"/>
        <v>1.2328469645603632</v>
      </c>
      <c r="BJ56" s="11">
        <f t="shared" si="76"/>
        <v>1.5389130705968426</v>
      </c>
      <c r="BK56" s="11">
        <f t="shared" si="76"/>
        <v>1.8967093078701089</v>
      </c>
      <c r="BL56" s="11">
        <f t="shared" si="76"/>
        <v>2.3136631449428622</v>
      </c>
      <c r="BM56" s="11">
        <f t="shared" si="76"/>
        <v>2.7981661205557882</v>
      </c>
      <c r="BN56" s="11">
        <f t="shared" si="76"/>
        <v>3.3596899537458254</v>
      </c>
      <c r="BO56" s="11">
        <f t="shared" si="76"/>
        <v>4.008915801333254</v>
      </c>
      <c r="BP56" s="11">
        <f t="shared" si="76"/>
        <v>4.7578780727296417</v>
      </c>
      <c r="BQ56" s="11">
        <f t="shared" si="76"/>
        <v>5.6201243558460163</v>
      </c>
      <c r="BR56" s="11"/>
      <c r="CS56" s="2">
        <v>10</v>
      </c>
      <c r="CT56" s="6" t="str">
        <v/>
      </c>
      <c r="CU56" s="6" t="str">
        <v/>
      </c>
      <c r="CV56" s="6" t="str">
        <v/>
      </c>
      <c r="CX56" s="6"/>
      <c r="CY56" s="6"/>
      <c r="CZ56" s="177"/>
    </row>
    <row r="57" spans="2:104" x14ac:dyDescent="0.25">
      <c r="C57" s="104">
        <f>+'Input R2'!J9</f>
        <v>0</v>
      </c>
      <c r="D57" s="7">
        <f>+D56</f>
        <v>0</v>
      </c>
      <c r="E57" s="4">
        <f>IF(C57="Y",LOOKUP(D57,BD$5:BM$6),0)</f>
        <v>0</v>
      </c>
      <c r="H57" s="2">
        <f>+'Input R2'!E31</f>
        <v>0</v>
      </c>
      <c r="I57" s="2">
        <f>+'Input R2'!F31</f>
        <v>0</v>
      </c>
      <c r="J57" s="2">
        <f>+'Input R2'!G31</f>
        <v>0</v>
      </c>
      <c r="K57" s="2">
        <f>+'Input R2'!H31</f>
        <v>0</v>
      </c>
      <c r="L57" s="2">
        <f>+'Input R2'!I31</f>
        <v>0</v>
      </c>
      <c r="M57" s="2">
        <f>+'Input R2'!J31</f>
        <v>0</v>
      </c>
      <c r="N57" s="2">
        <f>+'Input R2'!K31</f>
        <v>0</v>
      </c>
      <c r="O57" s="2">
        <f>+'Input R2'!L31</f>
        <v>0</v>
      </c>
      <c r="P57" s="2">
        <f>+'Input R2'!M31</f>
        <v>0</v>
      </c>
      <c r="Q57" s="2">
        <f>+'Input R2'!N31</f>
        <v>0</v>
      </c>
      <c r="BC57" s="7">
        <f t="shared" si="51"/>
        <v>2200</v>
      </c>
      <c r="BD57" s="11">
        <f t="shared" si="78"/>
        <v>0.24634804902391017</v>
      </c>
      <c r="BE57" s="11">
        <f t="shared" si="78"/>
        <v>0.36599167612218553</v>
      </c>
      <c r="BF57" s="11">
        <f t="shared" si="76"/>
        <v>0.50960607629572985</v>
      </c>
      <c r="BG57" s="11">
        <f t="shared" si="76"/>
        <v>0.68098880010231833</v>
      </c>
      <c r="BH57" s="11">
        <f t="shared" si="76"/>
        <v>0.88446844823058457</v>
      </c>
      <c r="BI57" s="11">
        <f t="shared" si="76"/>
        <v>1.1249728551613312</v>
      </c>
      <c r="BJ57" s="11">
        <f t="shared" si="76"/>
        <v>1.4081054595961104</v>
      </c>
      <c r="BK57" s="11">
        <f t="shared" si="76"/>
        <v>1.7402307899708243</v>
      </c>
      <c r="BL57" s="11">
        <f t="shared" si="76"/>
        <v>2.1285700933474323</v>
      </c>
      <c r="BM57" s="11">
        <f t="shared" si="76"/>
        <v>2.5813082462127133</v>
      </c>
      <c r="BN57" s="11">
        <f t="shared" si="76"/>
        <v>3.1077132072148865</v>
      </c>
      <c r="BO57" s="11">
        <f t="shared" si="76"/>
        <v>3.7182694057365908</v>
      </c>
      <c r="BP57" s="11">
        <f t="shared" si="76"/>
        <v>4.4248266076385638</v>
      </c>
      <c r="BQ57" s="11">
        <f t="shared" si="76"/>
        <v>5.2407659618264066</v>
      </c>
      <c r="BR57" s="11"/>
    </row>
    <row r="58" spans="2:104" x14ac:dyDescent="0.25">
      <c r="C58" s="104">
        <f>+'Input R2'!J10</f>
        <v>0</v>
      </c>
      <c r="D58" s="7">
        <f t="shared" ref="D58:D59" si="79">+D57</f>
        <v>0</v>
      </c>
      <c r="E58" s="4">
        <f>IF(C58="Y",LOOKUP(D58,BD$7:BM$8),0)</f>
        <v>0</v>
      </c>
      <c r="F58" s="4" t="e">
        <f>MIN(1,F56*E60)</f>
        <v>#N/A</v>
      </c>
      <c r="BC58" s="7">
        <f t="shared" si="51"/>
        <v>2250</v>
      </c>
      <c r="BD58" s="11">
        <f t="shared" si="78"/>
        <v>0.22171324412151916</v>
      </c>
      <c r="BE58" s="11">
        <f t="shared" si="78"/>
        <v>0.33030748770027241</v>
      </c>
      <c r="BF58" s="11">
        <f t="shared" si="76"/>
        <v>0.46119349904763546</v>
      </c>
      <c r="BG58" s="11">
        <f t="shared" si="76"/>
        <v>0.61799733609285379</v>
      </c>
      <c r="BH58" s="11">
        <f t="shared" si="76"/>
        <v>0.80486628788983183</v>
      </c>
      <c r="BI58" s="11">
        <f t="shared" si="76"/>
        <v>1.0265377303347145</v>
      </c>
      <c r="BJ58" s="11">
        <f t="shared" si="76"/>
        <v>1.2884164955304407</v>
      </c>
      <c r="BK58" s="11">
        <f t="shared" si="76"/>
        <v>1.5966617497982307</v>
      </c>
      <c r="BL58" s="11">
        <f t="shared" si="76"/>
        <v>1.9582844858796369</v>
      </c>
      <c r="BM58" s="11">
        <f t="shared" si="76"/>
        <v>2.3812568571312269</v>
      </c>
      <c r="BN58" s="11">
        <f t="shared" si="76"/>
        <v>2.8746347166737682</v>
      </c>
      <c r="BO58" s="11">
        <f t="shared" si="76"/>
        <v>3.4486948738206857</v>
      </c>
      <c r="BP58" s="11">
        <f t="shared" si="76"/>
        <v>4.1150887451038614</v>
      </c>
      <c r="BQ58" s="11">
        <f t="shared" si="76"/>
        <v>4.887014259403121</v>
      </c>
      <c r="BR58" s="11"/>
    </row>
    <row r="59" spans="2:104" x14ac:dyDescent="0.25">
      <c r="C59" s="104">
        <f>+'Input R2'!J11</f>
        <v>0</v>
      </c>
      <c r="D59" s="7">
        <f t="shared" si="79"/>
        <v>0</v>
      </c>
      <c r="E59" s="4">
        <f>IF(C59="Y",LOOKUP(D59,BD$9:BM$10),0)</f>
        <v>0</v>
      </c>
      <c r="H59" s="2" t="e">
        <f t="shared" ref="H59:Q59" si="80">LOOKUP(H56,chan2)</f>
        <v>#N/A</v>
      </c>
      <c r="I59" s="2" t="e">
        <f t="shared" si="80"/>
        <v>#N/A</v>
      </c>
      <c r="J59" s="2" t="e">
        <f t="shared" si="80"/>
        <v>#N/A</v>
      </c>
      <c r="K59" s="2" t="e">
        <f t="shared" si="80"/>
        <v>#N/A</v>
      </c>
      <c r="L59" s="2" t="e">
        <f t="shared" si="80"/>
        <v>#N/A</v>
      </c>
      <c r="M59" s="2" t="e">
        <f t="shared" si="80"/>
        <v>#N/A</v>
      </c>
      <c r="N59" s="2" t="e">
        <f t="shared" si="80"/>
        <v>#N/A</v>
      </c>
      <c r="O59" s="2" t="e">
        <f t="shared" si="80"/>
        <v>#N/A</v>
      </c>
      <c r="P59" s="2" t="e">
        <f t="shared" si="80"/>
        <v>#N/A</v>
      </c>
      <c r="Q59" s="2" t="e">
        <f t="shared" si="80"/>
        <v>#N/A</v>
      </c>
      <c r="BC59" s="7">
        <f t="shared" si="51"/>
        <v>2300</v>
      </c>
      <c r="BD59" s="11">
        <f t="shared" si="78"/>
        <v>0.19954191970936724</v>
      </c>
      <c r="BE59" s="11">
        <f t="shared" si="78"/>
        <v>0.29810250764949586</v>
      </c>
      <c r="BF59" s="11">
        <f t="shared" si="76"/>
        <v>0.41738011663811003</v>
      </c>
      <c r="BG59" s="11">
        <f t="shared" si="76"/>
        <v>0.56083258250426471</v>
      </c>
      <c r="BH59" s="11">
        <f t="shared" si="76"/>
        <v>0.73242832197974683</v>
      </c>
      <c r="BI59" s="11">
        <f t="shared" si="76"/>
        <v>0.93671567893042673</v>
      </c>
      <c r="BJ59" s="11">
        <f t="shared" si="76"/>
        <v>1.1789010934103528</v>
      </c>
      <c r="BK59" s="11">
        <f t="shared" si="76"/>
        <v>1.4649371554398762</v>
      </c>
      <c r="BL59" s="11">
        <f t="shared" si="76"/>
        <v>1.8016217270092652</v>
      </c>
      <c r="BM59" s="11">
        <f t="shared" si="76"/>
        <v>2.1967094507035556</v>
      </c>
      <c r="BN59" s="11">
        <f t="shared" si="76"/>
        <v>2.659037112923234</v>
      </c>
      <c r="BO59" s="11">
        <f t="shared" si="76"/>
        <v>3.1986644954686843</v>
      </c>
      <c r="BP59" s="11">
        <f t="shared" si="76"/>
        <v>3.8270325329465886</v>
      </c>
      <c r="BQ59" s="11">
        <f t="shared" si="76"/>
        <v>4.5571407968934068</v>
      </c>
      <c r="BR59" s="11"/>
    </row>
    <row r="60" spans="2:104" x14ac:dyDescent="0.25">
      <c r="E60" s="10">
        <f>SUM(E56:E59)</f>
        <v>0</v>
      </c>
      <c r="H60" s="2" t="e">
        <f t="shared" ref="H60:Q60" si="81">LOOKUP(H57,chan2)</f>
        <v>#N/A</v>
      </c>
      <c r="I60" s="2" t="e">
        <f t="shared" si="81"/>
        <v>#N/A</v>
      </c>
      <c r="J60" s="2" t="e">
        <f t="shared" si="81"/>
        <v>#N/A</v>
      </c>
      <c r="K60" s="2" t="e">
        <f t="shared" si="81"/>
        <v>#N/A</v>
      </c>
      <c r="L60" s="2" t="e">
        <f t="shared" si="81"/>
        <v>#N/A</v>
      </c>
      <c r="M60" s="2" t="e">
        <f t="shared" si="81"/>
        <v>#N/A</v>
      </c>
      <c r="N60" s="2" t="e">
        <f t="shared" si="81"/>
        <v>#N/A</v>
      </c>
      <c r="O60" s="2" t="e">
        <f t="shared" si="81"/>
        <v>#N/A</v>
      </c>
      <c r="P60" s="2" t="e">
        <f t="shared" si="81"/>
        <v>#N/A</v>
      </c>
      <c r="Q60" s="2" t="e">
        <f t="shared" si="81"/>
        <v>#N/A</v>
      </c>
      <c r="BC60" s="7">
        <f t="shared" si="51"/>
        <v>2350</v>
      </c>
      <c r="BD60" s="11">
        <f t="shared" si="78"/>
        <v>0.17958772773843051</v>
      </c>
      <c r="BE60" s="11">
        <f t="shared" si="78"/>
        <v>0.26903751315367003</v>
      </c>
      <c r="BF60" s="11">
        <f t="shared" si="76"/>
        <v>0.37772900555748956</v>
      </c>
      <c r="BG60" s="11">
        <f t="shared" si="76"/>
        <v>0.50895556862262015</v>
      </c>
      <c r="BH60" s="11">
        <f t="shared" si="76"/>
        <v>0.66650977300156944</v>
      </c>
      <c r="BI60" s="11">
        <f t="shared" si="76"/>
        <v>0.85475305702401416</v>
      </c>
      <c r="BJ60" s="11">
        <f t="shared" si="76"/>
        <v>1.0786945004704724</v>
      </c>
      <c r="BK60" s="11">
        <f t="shared" si="76"/>
        <v>1.3440798401160858</v>
      </c>
      <c r="BL60" s="11">
        <f t="shared" si="76"/>
        <v>1.6574919888485231</v>
      </c>
      <c r="BM60" s="11">
        <f t="shared" si="76"/>
        <v>2.0264644682740292</v>
      </c>
      <c r="BN60" s="11">
        <f t="shared" si="76"/>
        <v>2.4596093294539902</v>
      </c>
      <c r="BO60" s="11">
        <f t="shared" si="76"/>
        <v>2.9667613195472029</v>
      </c>
      <c r="BP60" s="11">
        <f t="shared" si="76"/>
        <v>3.5591402556403251</v>
      </c>
      <c r="BQ60" s="11">
        <f t="shared" si="76"/>
        <v>4.2495337931030992</v>
      </c>
      <c r="BR60" s="11"/>
    </row>
    <row r="61" spans="2:104" x14ac:dyDescent="0.25">
      <c r="B61" s="2">
        <v>7</v>
      </c>
      <c r="C61" s="104">
        <f>+'Input R2'!K8</f>
        <v>0</v>
      </c>
      <c r="D61" s="105">
        <f>+'Input R2'!K5</f>
        <v>0</v>
      </c>
      <c r="E61" s="4">
        <f>IF(C61="Y",LOOKUP(D61,BD$3:BM$4),0)</f>
        <v>0</v>
      </c>
      <c r="F61" s="2" t="e">
        <f>LOOKUP(D61,BD$12:BM$13)</f>
        <v>#N/A</v>
      </c>
      <c r="G61" s="4"/>
      <c r="H61" s="4"/>
      <c r="I61" s="4"/>
      <c r="J61" s="4"/>
      <c r="K61" s="4"/>
      <c r="L61" s="4"/>
      <c r="M61" s="4"/>
      <c r="BC61" s="7">
        <f t="shared" si="51"/>
        <v>2400</v>
      </c>
      <c r="BD61" s="11">
        <f t="shared" si="78"/>
        <v>0.16162895496458746</v>
      </c>
      <c r="BE61" s="11">
        <f t="shared" si="78"/>
        <v>0.24280635562118719</v>
      </c>
      <c r="BF61" s="11">
        <f t="shared" si="76"/>
        <v>0.34184475002952802</v>
      </c>
      <c r="BG61" s="11">
        <f t="shared" si="76"/>
        <v>0.46187717852502769</v>
      </c>
      <c r="BH61" s="11">
        <f t="shared" si="76"/>
        <v>0.6065238934314281</v>
      </c>
      <c r="BI61" s="11">
        <f t="shared" si="76"/>
        <v>0.77996216453441269</v>
      </c>
      <c r="BJ61" s="11">
        <f t="shared" si="76"/>
        <v>0.98700546793048194</v>
      </c>
      <c r="BK61" s="11">
        <f t="shared" si="76"/>
        <v>1.2331932533065082</v>
      </c>
      <c r="BL61" s="11">
        <f t="shared" si="76"/>
        <v>1.5248926297406407</v>
      </c>
      <c r="BM61" s="11">
        <f t="shared" si="76"/>
        <v>1.8694134719827911</v>
      </c>
      <c r="BN61" s="11">
        <f t="shared" si="76"/>
        <v>2.2751386297449399</v>
      </c>
      <c r="BO61" s="11">
        <f t="shared" si="76"/>
        <v>2.7516711238800289</v>
      </c>
      <c r="BP61" s="11">
        <f t="shared" si="76"/>
        <v>3.3100004377455003</v>
      </c>
      <c r="BQ61" s="11">
        <f t="shared" si="76"/>
        <v>3.9626902620686373</v>
      </c>
      <c r="BR61" s="11"/>
    </row>
    <row r="62" spans="2:104" x14ac:dyDescent="0.25">
      <c r="C62" s="104">
        <f>+'Input R2'!K9</f>
        <v>0</v>
      </c>
      <c r="D62" s="7">
        <f>+D61</f>
        <v>0</v>
      </c>
      <c r="E62" s="4">
        <f>IF(C62="Y",LOOKUP(D62,BD$5:BM$6),0)</f>
        <v>0</v>
      </c>
      <c r="BC62" s="7">
        <f t="shared" si="51"/>
        <v>2450</v>
      </c>
      <c r="BD62" s="11">
        <f t="shared" si="78"/>
        <v>0.14546605946812871</v>
      </c>
      <c r="BE62" s="11">
        <f t="shared" si="78"/>
        <v>0.21913273594812144</v>
      </c>
      <c r="BF62" s="11">
        <f t="shared" si="76"/>
        <v>0.30936949877672282</v>
      </c>
      <c r="BG62" s="11">
        <f t="shared" si="76"/>
        <v>0.41915353951146256</v>
      </c>
      <c r="BH62" s="11">
        <f t="shared" si="76"/>
        <v>0.55193674302259943</v>
      </c>
      <c r="BI62" s="11">
        <f t="shared" si="76"/>
        <v>0.71171547513765143</v>
      </c>
      <c r="BJ62" s="11">
        <f t="shared" si="76"/>
        <v>0.90311000315639067</v>
      </c>
      <c r="BK62" s="11">
        <f t="shared" si="76"/>
        <v>1.1314548099087209</v>
      </c>
      <c r="BL62" s="11">
        <f t="shared" si="76"/>
        <v>1.4029012193613888</v>
      </c>
      <c r="BM62" s="11">
        <f t="shared" si="76"/>
        <v>1.7245339279041239</v>
      </c>
      <c r="BN62" s="11">
        <f t="shared" si="76"/>
        <v>2.1045032325140682</v>
      </c>
      <c r="BO62" s="11">
        <f t="shared" si="76"/>
        <v>2.5521749673987251</v>
      </c>
      <c r="BP62" s="11">
        <f t="shared" si="76"/>
        <v>3.0783004071033133</v>
      </c>
      <c r="BQ62" s="11">
        <f t="shared" si="76"/>
        <v>3.6952086693790016</v>
      </c>
      <c r="BR62" s="11"/>
    </row>
    <row r="63" spans="2:104" x14ac:dyDescent="0.25">
      <c r="C63" s="104">
        <f>+'Input R2'!K10</f>
        <v>0</v>
      </c>
      <c r="D63" s="7">
        <f t="shared" ref="D63:D64" si="82">+D62</f>
        <v>0</v>
      </c>
      <c r="E63" s="4">
        <f>IF(C63="Y",LOOKUP(D63,BD$7:BM$8),0)</f>
        <v>0</v>
      </c>
      <c r="F63" s="4" t="e">
        <f>MIN(1,F61*E65)</f>
        <v>#N/A</v>
      </c>
      <c r="BC63" s="7">
        <f t="shared" si="51"/>
        <v>2500</v>
      </c>
      <c r="BD63" s="11">
        <f t="shared" si="78"/>
        <v>0.13091945352131584</v>
      </c>
      <c r="BE63" s="11">
        <f t="shared" si="78"/>
        <v>0.19776729419317959</v>
      </c>
      <c r="BF63" s="11">
        <f t="shared" si="76"/>
        <v>0.27997939639293412</v>
      </c>
      <c r="BG63" s="11">
        <f t="shared" si="76"/>
        <v>0.38038183710665219</v>
      </c>
      <c r="BH63" s="11">
        <f t="shared" si="76"/>
        <v>0.50226243615056543</v>
      </c>
      <c r="BI63" s="11">
        <f t="shared" si="76"/>
        <v>0.6494403710631067</v>
      </c>
      <c r="BJ63" s="11">
        <f t="shared" si="76"/>
        <v>0.82634565288809725</v>
      </c>
      <c r="BK63" s="11">
        <f t="shared" si="76"/>
        <v>1.0381097880912511</v>
      </c>
      <c r="BL63" s="11">
        <f t="shared" si="76"/>
        <v>1.2906691218124771</v>
      </c>
      <c r="BM63" s="11">
        <f t="shared" si="76"/>
        <v>1.5908825484915534</v>
      </c>
      <c r="BN63" s="11">
        <f t="shared" si="76"/>
        <v>1.946665490075512</v>
      </c>
      <c r="BO63" s="11">
        <f t="shared" si="76"/>
        <v>2.367142282262316</v>
      </c>
      <c r="BP63" s="11">
        <f t="shared" si="76"/>
        <v>2.8628193786060794</v>
      </c>
      <c r="BQ63" s="11">
        <f t="shared" si="76"/>
        <v>3.4457820841959164</v>
      </c>
      <c r="BR63" s="11"/>
    </row>
    <row r="64" spans="2:104" x14ac:dyDescent="0.25">
      <c r="C64" s="104">
        <f>+'Input R2'!K11</f>
        <v>0</v>
      </c>
      <c r="D64" s="7">
        <f t="shared" si="82"/>
        <v>0</v>
      </c>
      <c r="E64" s="4">
        <f>IF(C64="Y",LOOKUP(D64,BD$9:BM$10),0)</f>
        <v>0</v>
      </c>
      <c r="BC64" s="7">
        <f t="shared" si="51"/>
        <v>2550</v>
      </c>
      <c r="BD64" s="11">
        <f t="shared" si="78"/>
        <v>0.11782750816918426</v>
      </c>
      <c r="BE64" s="11">
        <f t="shared" si="78"/>
        <v>0.17848498300934457</v>
      </c>
      <c r="BF64" s="11">
        <f t="shared" si="76"/>
        <v>0.25338135373560533</v>
      </c>
      <c r="BG64" s="11">
        <f t="shared" si="76"/>
        <v>0.34519651717428679</v>
      </c>
      <c r="BH64" s="11">
        <f t="shared" si="76"/>
        <v>0.45705881689701444</v>
      </c>
      <c r="BI64" s="11">
        <f t="shared" si="76"/>
        <v>0.59261433859508472</v>
      </c>
      <c r="BJ64" s="11">
        <f t="shared" si="76"/>
        <v>0.75610627239260875</v>
      </c>
      <c r="BK64" s="11">
        <f t="shared" si="76"/>
        <v>0.95246573057372252</v>
      </c>
      <c r="BL64" s="11">
        <f t="shared" si="76"/>
        <v>1.1874155920674783</v>
      </c>
      <c r="BM64" s="11">
        <f t="shared" si="76"/>
        <v>1.4675891509834573</v>
      </c>
      <c r="BN64" s="11">
        <f t="shared" si="76"/>
        <v>1.8006655783198477</v>
      </c>
      <c r="BO64" s="11">
        <f t="shared" si="76"/>
        <v>2.1955244667982967</v>
      </c>
      <c r="BP64" s="11">
        <f t="shared" si="76"/>
        <v>2.6624220221036521</v>
      </c>
      <c r="BQ64" s="11">
        <f t="shared" si="76"/>
        <v>3.2131917935126899</v>
      </c>
      <c r="BR64" s="11"/>
    </row>
    <row r="65" spans="2:70" x14ac:dyDescent="0.25">
      <c r="E65" s="10">
        <f>SUM(E61:E64)</f>
        <v>0</v>
      </c>
      <c r="BC65" s="7">
        <f t="shared" si="51"/>
        <v>2600</v>
      </c>
      <c r="BD65" s="11">
        <f t="shared" si="78"/>
        <v>0.10604475735226583</v>
      </c>
      <c r="BE65" s="11">
        <f t="shared" si="78"/>
        <v>0.16108269716593346</v>
      </c>
      <c r="BF65" s="11">
        <f t="shared" si="76"/>
        <v>0.2293101251307228</v>
      </c>
      <c r="BG65" s="11">
        <f t="shared" si="76"/>
        <v>0.31326583933566521</v>
      </c>
      <c r="BH65" s="11">
        <f t="shared" si="76"/>
        <v>0.41592352337628308</v>
      </c>
      <c r="BI65" s="11">
        <f t="shared" si="76"/>
        <v>0.54076058396801463</v>
      </c>
      <c r="BJ65" s="11">
        <f t="shared" si="76"/>
        <v>0.69183723923923679</v>
      </c>
      <c r="BK65" s="11">
        <f t="shared" si="76"/>
        <v>0.87388730780139012</v>
      </c>
      <c r="BL65" s="11">
        <f t="shared" si="76"/>
        <v>1.0924223447020796</v>
      </c>
      <c r="BM65" s="11">
        <f t="shared" si="76"/>
        <v>1.3538509917822388</v>
      </c>
      <c r="BN65" s="11">
        <f t="shared" si="76"/>
        <v>1.6656156599458583</v>
      </c>
      <c r="BO65" s="11">
        <f t="shared" si="76"/>
        <v>2.0363489429554189</v>
      </c>
      <c r="BP65" s="11">
        <f t="shared" si="76"/>
        <v>2.4760524805563948</v>
      </c>
      <c r="BQ65" s="11">
        <f t="shared" si="76"/>
        <v>2.9963013474505811</v>
      </c>
      <c r="BR65" s="11"/>
    </row>
    <row r="66" spans="2:70" x14ac:dyDescent="0.25">
      <c r="B66" s="2">
        <v>8</v>
      </c>
      <c r="C66" s="104">
        <f>+'Input R2'!L8</f>
        <v>0</v>
      </c>
      <c r="D66" s="105">
        <f>+'Input R2'!L5</f>
        <v>0</v>
      </c>
      <c r="E66" s="4">
        <f>IF(C66="Y",LOOKUP(D66,BD$3:BM$4),0)</f>
        <v>0</v>
      </c>
      <c r="F66" s="2" t="e">
        <f>LOOKUP(D66,BD$12:BM$13)</f>
        <v>#N/A</v>
      </c>
      <c r="G66" s="4"/>
      <c r="H66" s="4"/>
      <c r="I66" s="4"/>
      <c r="J66" s="4"/>
      <c r="K66" s="4"/>
      <c r="L66" s="4"/>
      <c r="M66" s="4"/>
      <c r="BC66" s="7">
        <f t="shared" si="51"/>
        <v>2650</v>
      </c>
      <c r="BD66" s="11">
        <f t="shared" si="78"/>
        <v>9.5440281617039255E-2</v>
      </c>
      <c r="BE66" s="11">
        <f t="shared" si="78"/>
        <v>0.14537713419225495</v>
      </c>
      <c r="BF66" s="11">
        <f t="shared" si="76"/>
        <v>0.20752566324330413</v>
      </c>
      <c r="BG66" s="11">
        <f t="shared" si="76"/>
        <v>0.28428874919711611</v>
      </c>
      <c r="BH66" s="11">
        <f t="shared" si="76"/>
        <v>0.37849040627241753</v>
      </c>
      <c r="BI66" s="11">
        <f t="shared" si="76"/>
        <v>0.49344403287081323</v>
      </c>
      <c r="BJ66" s="11">
        <f t="shared" si="76"/>
        <v>0.63303107390390145</v>
      </c>
      <c r="BK66" s="11">
        <f t="shared" si="76"/>
        <v>0.80179160490777512</v>
      </c>
      <c r="BL66" s="11">
        <f t="shared" si="76"/>
        <v>1.0050285571259128</v>
      </c>
      <c r="BM66" s="11">
        <f t="shared" si="76"/>
        <v>1.2489275399191146</v>
      </c>
      <c r="BN66" s="11">
        <f t="shared" si="76"/>
        <v>1.540694485449918</v>
      </c>
      <c r="BO66" s="11">
        <f t="shared" si="76"/>
        <v>1.8887136445911499</v>
      </c>
      <c r="BP66" s="11">
        <f t="shared" si="76"/>
        <v>2.3027288069174459</v>
      </c>
      <c r="BQ66" s="11">
        <f t="shared" si="76"/>
        <v>2.7940510064976647</v>
      </c>
      <c r="BR66" s="11"/>
    </row>
    <row r="67" spans="2:70" x14ac:dyDescent="0.25">
      <c r="C67" s="104">
        <f>+'Input R2'!L9</f>
        <v>0</v>
      </c>
      <c r="D67" s="7">
        <f>+D66</f>
        <v>0</v>
      </c>
      <c r="E67" s="4">
        <f>IF(C67="Y",LOOKUP(D67,BD$5:BM$6),0)</f>
        <v>0</v>
      </c>
      <c r="BC67" s="7">
        <f t="shared" si="51"/>
        <v>2700</v>
      </c>
      <c r="BD67" s="11">
        <f t="shared" si="78"/>
        <v>8.5896253455335331E-2</v>
      </c>
      <c r="BE67" s="11">
        <f t="shared" si="78"/>
        <v>0.13120286360851008</v>
      </c>
      <c r="BF67" s="11">
        <f t="shared" si="76"/>
        <v>0.18781072523519021</v>
      </c>
      <c r="BG67" s="11">
        <f t="shared" si="76"/>
        <v>0.25799203989638281</v>
      </c>
      <c r="BH67" s="11">
        <f t="shared" si="76"/>
        <v>0.34442626970789986</v>
      </c>
      <c r="BI67" s="11">
        <f t="shared" si="76"/>
        <v>0.45026767999461698</v>
      </c>
      <c r="BJ67" s="11">
        <f t="shared" si="76"/>
        <v>0.57922343262206966</v>
      </c>
      <c r="BK67" s="11">
        <f t="shared" si="76"/>
        <v>0.73564379750288345</v>
      </c>
      <c r="BL67" s="11">
        <f t="shared" si="76"/>
        <v>0.92462627255583929</v>
      </c>
      <c r="BM67" s="11">
        <f t="shared" si="76"/>
        <v>1.1521356555753828</v>
      </c>
      <c r="BN67" s="11">
        <f t="shared" si="76"/>
        <v>1.4251423990411733</v>
      </c>
      <c r="BO67" s="11">
        <f t="shared" si="76"/>
        <v>1.7517819053582904</v>
      </c>
      <c r="BP67" s="11">
        <f t="shared" si="76"/>
        <v>2.1415377904332233</v>
      </c>
      <c r="BQ67" s="11">
        <f t="shared" si="76"/>
        <v>2.6054525635590706</v>
      </c>
      <c r="BR67" s="11"/>
    </row>
    <row r="68" spans="2:70" x14ac:dyDescent="0.25">
      <c r="C68" s="104">
        <f>+'Input R2'!L10</f>
        <v>0</v>
      </c>
      <c r="D68" s="7">
        <f t="shared" ref="D68:D69" si="83">+D67</f>
        <v>0</v>
      </c>
      <c r="E68" s="4">
        <f>IF(C68="Y",LOOKUP(D68,BD$7:BM$8),0)</f>
        <v>0</v>
      </c>
      <c r="F68" s="4" t="e">
        <f>MIN(1,F66*E70)</f>
        <v>#N/A</v>
      </c>
      <c r="BC68" s="7">
        <f t="shared" si="51"/>
        <v>2750</v>
      </c>
      <c r="BD68" s="11">
        <f t="shared" si="78"/>
        <v>7.7306628109801795E-2</v>
      </c>
      <c r="BE68" s="11">
        <f t="shared" si="78"/>
        <v>0.11841058440668034</v>
      </c>
      <c r="BF68" s="11">
        <f t="shared" si="76"/>
        <v>0.16996870633784714</v>
      </c>
      <c r="BG68" s="11">
        <f t="shared" si="76"/>
        <v>0.23412777620596736</v>
      </c>
      <c r="BH68" s="11">
        <f t="shared" si="76"/>
        <v>0.3134279054341888</v>
      </c>
      <c r="BI68" s="11">
        <f t="shared" si="76"/>
        <v>0.41086925799508789</v>
      </c>
      <c r="BJ68" s="11">
        <f t="shared" si="76"/>
        <v>0.52998944084919353</v>
      </c>
      <c r="BK68" s="11">
        <f t="shared" si="76"/>
        <v>0.67495318420889527</v>
      </c>
      <c r="BL68" s="11">
        <f t="shared" si="76"/>
        <v>0.85065617075137179</v>
      </c>
      <c r="BM68" s="11">
        <f t="shared" si="76"/>
        <v>1.0628451422682901</v>
      </c>
      <c r="BN68" s="11">
        <f t="shared" si="76"/>
        <v>1.3182567191130845</v>
      </c>
      <c r="BO68" s="11">
        <f t="shared" si="76"/>
        <v>1.6247777172198132</v>
      </c>
      <c r="BP68" s="11">
        <f t="shared" si="76"/>
        <v>1.9916301451028964</v>
      </c>
      <c r="BQ68" s="11">
        <f t="shared" si="76"/>
        <v>2.4295845155188318</v>
      </c>
      <c r="BR68" s="11"/>
    </row>
    <row r="69" spans="2:70" x14ac:dyDescent="0.25">
      <c r="C69" s="104">
        <f>+'Input R2'!L11</f>
        <v>0</v>
      </c>
      <c r="D69" s="7">
        <f t="shared" si="83"/>
        <v>0</v>
      </c>
      <c r="E69" s="4">
        <f>IF(C69="Y",LOOKUP(D69,BD$9:BM$10),0)</f>
        <v>0</v>
      </c>
      <c r="BC69" s="7">
        <f t="shared" si="51"/>
        <v>2800</v>
      </c>
      <c r="BD69" s="11">
        <f t="shared" si="78"/>
        <v>6.9575965298821624E-2</v>
      </c>
      <c r="BE69" s="11">
        <f t="shared" si="78"/>
        <v>0.106865552427029</v>
      </c>
      <c r="BF69" s="11">
        <f t="shared" si="76"/>
        <v>0.15382167923575166</v>
      </c>
      <c r="BG69" s="11">
        <f t="shared" si="76"/>
        <v>0.21247095690691534</v>
      </c>
      <c r="BH69" s="11">
        <f t="shared" si="76"/>
        <v>0.28521939394511175</v>
      </c>
      <c r="BI69" s="11">
        <f t="shared" si="76"/>
        <v>0.37491819792051762</v>
      </c>
      <c r="BJ69" s="11">
        <f t="shared" si="76"/>
        <v>0.48494033837701189</v>
      </c>
      <c r="BK69" s="11">
        <f t="shared" si="76"/>
        <v>0.61926954651166122</v>
      </c>
      <c r="BL69" s="11">
        <f t="shared" si="76"/>
        <v>0.78260367709126166</v>
      </c>
      <c r="BM69" s="11">
        <f t="shared" si="76"/>
        <v>0.98047464374249715</v>
      </c>
      <c r="BN69" s="11">
        <f t="shared" si="76"/>
        <v>1.2193874651796024</v>
      </c>
      <c r="BO69" s="11">
        <f t="shared" si="76"/>
        <v>1.5069813327213759</v>
      </c>
      <c r="BP69" s="11">
        <f t="shared" si="76"/>
        <v>1.8522160349456924</v>
      </c>
      <c r="BQ69" s="11">
        <f t="shared" si="76"/>
        <v>2.265587560721309</v>
      </c>
      <c r="BR69" s="11"/>
    </row>
    <row r="70" spans="2:70" x14ac:dyDescent="0.25">
      <c r="E70" s="10">
        <f>SUM(E66:E69)</f>
        <v>0</v>
      </c>
      <c r="BC70" s="7">
        <f t="shared" si="51"/>
        <v>2850</v>
      </c>
      <c r="BD70" s="11">
        <f t="shared" si="78"/>
        <v>6.2618368768939461E-2</v>
      </c>
      <c r="BE70" s="11">
        <f t="shared" si="78"/>
        <v>9.6446161065393665E-2</v>
      </c>
      <c r="BF70" s="11">
        <f t="shared" si="76"/>
        <v>0.13920861970835524</v>
      </c>
      <c r="BG70" s="11">
        <f t="shared" si="76"/>
        <v>0.19281739339302564</v>
      </c>
      <c r="BH70" s="11">
        <f t="shared" si="76"/>
        <v>0.25954964849005163</v>
      </c>
      <c r="BI70" s="11">
        <f t="shared" si="76"/>
        <v>0.34211285560247223</v>
      </c>
      <c r="BJ70" s="11">
        <f t="shared" si="76"/>
        <v>0.44372040961496573</v>
      </c>
      <c r="BK70" s="11">
        <f t="shared" si="76"/>
        <v>0.56817980892444897</v>
      </c>
      <c r="BL70" s="11">
        <f t="shared" si="76"/>
        <v>0.71999538292396037</v>
      </c>
      <c r="BM70" s="11">
        <f t="shared" si="76"/>
        <v>0.9044878588524532</v>
      </c>
      <c r="BN70" s="11">
        <f t="shared" si="76"/>
        <v>1.1279334052911316</v>
      </c>
      <c r="BO70" s="11">
        <f t="shared" si="76"/>
        <v>1.3977251860990754</v>
      </c>
      <c r="BP70" s="11">
        <f t="shared" si="76"/>
        <v>1.7225609124994927</v>
      </c>
      <c r="BQ70" s="11">
        <f t="shared" si="76"/>
        <v>2.112660400372619</v>
      </c>
      <c r="BR70" s="11"/>
    </row>
    <row r="71" spans="2:70" x14ac:dyDescent="0.25">
      <c r="B71" s="2">
        <v>9</v>
      </c>
      <c r="C71" s="104">
        <f>+'Input R2'!M8</f>
        <v>0</v>
      </c>
      <c r="D71" s="105">
        <f>+'Input R2'!M5</f>
        <v>0</v>
      </c>
      <c r="E71" s="4">
        <f>IF(C71="Y",LOOKUP(D71,BD$3:BM$4),0)</f>
        <v>0</v>
      </c>
      <c r="F71" s="2" t="e">
        <f>LOOKUP(D71,BD$12:BM$13)</f>
        <v>#N/A</v>
      </c>
      <c r="G71" s="4"/>
      <c r="H71" s="4"/>
      <c r="I71" s="4"/>
      <c r="J71" s="4"/>
      <c r="K71" s="4"/>
      <c r="L71" s="4"/>
      <c r="M71" s="4"/>
      <c r="BC71" s="7">
        <f t="shared" si="51"/>
        <v>2900</v>
      </c>
      <c r="BD71" s="11">
        <f t="shared" si="78"/>
        <v>5.6356531892045515E-2</v>
      </c>
      <c r="BE71" s="11">
        <f t="shared" si="78"/>
        <v>8.7042660361517782E-2</v>
      </c>
      <c r="BF71" s="11">
        <f t="shared" si="76"/>
        <v>0.12598380083606148</v>
      </c>
      <c r="BG71" s="11">
        <f t="shared" si="76"/>
        <v>0.17498178450417073</v>
      </c>
      <c r="BH71" s="11">
        <f t="shared" si="76"/>
        <v>0.23619018012594695</v>
      </c>
      <c r="BI71" s="11">
        <f t="shared" si="76"/>
        <v>0.31217798073725583</v>
      </c>
      <c r="BJ71" s="11">
        <f t="shared" si="76"/>
        <v>0.40600417479769352</v>
      </c>
      <c r="BK71" s="11">
        <f t="shared" si="76"/>
        <v>0.52130497468818171</v>
      </c>
      <c r="BL71" s="11">
        <f t="shared" si="76"/>
        <v>0.66239575229004322</v>
      </c>
      <c r="BM71" s="11">
        <f t="shared" si="76"/>
        <v>0.83439004979138764</v>
      </c>
      <c r="BN71" s="11">
        <f t="shared" si="76"/>
        <v>1.0433383998942962</v>
      </c>
      <c r="BO71" s="11">
        <f t="shared" si="76"/>
        <v>1.2963901101068915</v>
      </c>
      <c r="BP71" s="11">
        <f t="shared" si="76"/>
        <v>1.6019816486245271</v>
      </c>
      <c r="BQ71" s="11">
        <f t="shared" si="76"/>
        <v>1.9700558233474659</v>
      </c>
      <c r="BR71" s="11"/>
    </row>
    <row r="72" spans="2:70" x14ac:dyDescent="0.25">
      <c r="C72" s="104">
        <f>+'Input R2'!M9</f>
        <v>0</v>
      </c>
      <c r="D72" s="7">
        <f>+D71</f>
        <v>0</v>
      </c>
      <c r="E72" s="4">
        <f>IF(C72="Y",LOOKUP(D72,BD$5:BM$6),0)</f>
        <v>0</v>
      </c>
      <c r="BC72" s="7">
        <f t="shared" si="51"/>
        <v>2950</v>
      </c>
      <c r="BD72" s="11">
        <f t="shared" si="78"/>
        <v>5.0720878702840963E-2</v>
      </c>
      <c r="BE72" s="11">
        <f t="shared" si="78"/>
        <v>7.8556000976269802E-2</v>
      </c>
      <c r="BF72" s="11">
        <f t="shared" si="76"/>
        <v>0.11401533975663562</v>
      </c>
      <c r="BG72" s="11">
        <f t="shared" si="76"/>
        <v>0.15879596943753491</v>
      </c>
      <c r="BH72" s="11">
        <f t="shared" si="76"/>
        <v>0.21493306391461167</v>
      </c>
      <c r="BI72" s="11">
        <f t="shared" si="76"/>
        <v>0.28486240742274588</v>
      </c>
      <c r="BJ72" s="11">
        <f t="shared" si="76"/>
        <v>0.37149381993988945</v>
      </c>
      <c r="BK72" s="11">
        <f t="shared" si="76"/>
        <v>0.47829731427640654</v>
      </c>
      <c r="BL72" s="11">
        <f t="shared" si="76"/>
        <v>0.60940409210683955</v>
      </c>
      <c r="BM72" s="11">
        <f t="shared" si="76"/>
        <v>0.76972482093255468</v>
      </c>
      <c r="BN72" s="11">
        <f t="shared" si="76"/>
        <v>0.96508801990222348</v>
      </c>
      <c r="BO72" s="11">
        <f t="shared" si="76"/>
        <v>1.2024018271241412</v>
      </c>
      <c r="BP72" s="11">
        <f t="shared" si="76"/>
        <v>1.4898429332208092</v>
      </c>
      <c r="BQ72" s="11">
        <f t="shared" si="76"/>
        <v>1.8370770552715106</v>
      </c>
      <c r="BR72" s="11"/>
    </row>
    <row r="73" spans="2:70" x14ac:dyDescent="0.25">
      <c r="C73" s="104">
        <f>+'Input R2'!M10</f>
        <v>0</v>
      </c>
      <c r="D73" s="7">
        <f t="shared" ref="D73:D74" si="84">+D72</f>
        <v>0</v>
      </c>
      <c r="E73" s="4">
        <f>IF(C73="Y",LOOKUP(D73,BD$7:BM$8),0)</f>
        <v>0</v>
      </c>
      <c r="F73" s="4" t="e">
        <f>MIN(1,F71*E75)</f>
        <v>#N/A</v>
      </c>
      <c r="BC73" s="7">
        <f t="shared" si="51"/>
        <v>3000</v>
      </c>
      <c r="BD73" s="11">
        <f t="shared" si="78"/>
        <v>4.5648790832556865E-2</v>
      </c>
      <c r="BE73" s="11">
        <f t="shared" si="78"/>
        <v>7.0896790881083499E-2</v>
      </c>
      <c r="BF73" s="11">
        <f t="shared" si="76"/>
        <v>0.10318388247975523</v>
      </c>
      <c r="BG73" s="11">
        <f t="shared" si="76"/>
        <v>0.1441073422645629</v>
      </c>
      <c r="BH73" s="11">
        <f t="shared" si="76"/>
        <v>0.19558908816229659</v>
      </c>
      <c r="BI73" s="11">
        <f t="shared" ref="BI73:BQ101" si="85">+BI72*BI$16</f>
        <v>0.25993694677325552</v>
      </c>
      <c r="BJ73" s="11">
        <f t="shared" si="85"/>
        <v>0.33991684524499871</v>
      </c>
      <c r="BK73" s="11">
        <f t="shared" si="85"/>
        <v>0.43883778584860283</v>
      </c>
      <c r="BL73" s="11">
        <f t="shared" si="85"/>
        <v>0.56065176473829215</v>
      </c>
      <c r="BM73" s="11">
        <f t="shared" si="85"/>
        <v>0.71007114731028131</v>
      </c>
      <c r="BN73" s="11">
        <f t="shared" si="85"/>
        <v>0.89270641840955622</v>
      </c>
      <c r="BO73" s="11">
        <f t="shared" si="85"/>
        <v>1.1152276946576403</v>
      </c>
      <c r="BP73" s="11">
        <f t="shared" si="85"/>
        <v>1.3855539278953517</v>
      </c>
      <c r="BQ73" s="11">
        <f t="shared" si="85"/>
        <v>1.7130743540406823</v>
      </c>
      <c r="BR73" s="11"/>
    </row>
    <row r="74" spans="2:70" x14ac:dyDescent="0.25">
      <c r="C74" s="104">
        <f>+'Input R2'!M11</f>
        <v>0</v>
      </c>
      <c r="D74" s="7">
        <f t="shared" si="84"/>
        <v>0</v>
      </c>
      <c r="E74" s="4">
        <f>IF(C74="Y",LOOKUP(D74,BD$9:BM$10),0)</f>
        <v>0</v>
      </c>
      <c r="BC74" s="7">
        <f t="shared" si="51"/>
        <v>3050</v>
      </c>
      <c r="BD74" s="11">
        <f t="shared" si="78"/>
        <v>4.1083911749301177E-2</v>
      </c>
      <c r="BE74" s="11">
        <f t="shared" si="78"/>
        <v>6.398435377017786E-2</v>
      </c>
      <c r="BF74" s="11">
        <f t="shared" si="78"/>
        <v>9.3381413644178471E-2</v>
      </c>
      <c r="BG74" s="11">
        <f t="shared" si="78"/>
        <v>0.13077741310509081</v>
      </c>
      <c r="BH74" s="11">
        <f t="shared" si="78"/>
        <v>0.17798607022768986</v>
      </c>
      <c r="BI74" s="11">
        <f t="shared" si="85"/>
        <v>0.23719246393059559</v>
      </c>
      <c r="BJ74" s="11">
        <f t="shared" si="85"/>
        <v>0.31102391339917373</v>
      </c>
      <c r="BK74" s="11">
        <f t="shared" si="85"/>
        <v>0.40263366851609295</v>
      </c>
      <c r="BL74" s="11">
        <f t="shared" si="85"/>
        <v>0.51579962355922859</v>
      </c>
      <c r="BM74" s="11">
        <f t="shared" si="85"/>
        <v>0.6550406333937342</v>
      </c>
      <c r="BN74" s="11">
        <f t="shared" si="85"/>
        <v>0.82575343702883908</v>
      </c>
      <c r="BO74" s="11">
        <f t="shared" si="85"/>
        <v>1.0343736867949607</v>
      </c>
      <c r="BP74" s="11">
        <f t="shared" si="85"/>
        <v>1.2885651529426763</v>
      </c>
      <c r="BQ74" s="11">
        <f t="shared" si="85"/>
        <v>1.5974418351429351</v>
      </c>
      <c r="BR74" s="11"/>
    </row>
    <row r="75" spans="2:70" x14ac:dyDescent="0.25">
      <c r="E75" s="10">
        <f>SUM(E71:E74)</f>
        <v>0</v>
      </c>
      <c r="BC75" s="7">
        <f t="shared" si="51"/>
        <v>3100</v>
      </c>
      <c r="BD75" s="11">
        <f t="shared" si="78"/>
        <v>3.6975520574371062E-2</v>
      </c>
      <c r="BE75" s="11">
        <f t="shared" si="78"/>
        <v>5.7745879277585517E-2</v>
      </c>
      <c r="BF75" s="11">
        <f t="shared" si="78"/>
        <v>8.4510179347981509E-2</v>
      </c>
      <c r="BG75" s="11">
        <f t="shared" si="78"/>
        <v>0.11868050239286988</v>
      </c>
      <c r="BH75" s="11">
        <f t="shared" si="78"/>
        <v>0.16196732390719773</v>
      </c>
      <c r="BI75" s="11">
        <f t="shared" si="85"/>
        <v>0.21643812333666843</v>
      </c>
      <c r="BJ75" s="11">
        <f t="shared" si="85"/>
        <v>0.28458688076024385</v>
      </c>
      <c r="BK75" s="11">
        <f t="shared" si="85"/>
        <v>0.36941639086351513</v>
      </c>
      <c r="BL75" s="11">
        <f t="shared" si="85"/>
        <v>0.47453565367449008</v>
      </c>
      <c r="BM75" s="11">
        <f t="shared" si="85"/>
        <v>0.60427498430571946</v>
      </c>
      <c r="BN75" s="11">
        <f t="shared" si="85"/>
        <v>0.76382192925167569</v>
      </c>
      <c r="BO75" s="11">
        <f t="shared" si="85"/>
        <v>0.95938159450232541</v>
      </c>
      <c r="BP75" s="11">
        <f t="shared" si="85"/>
        <v>1.198365592236688</v>
      </c>
      <c r="BQ75" s="11">
        <f t="shared" si="85"/>
        <v>1.4896145112707859</v>
      </c>
      <c r="BR75" s="11"/>
    </row>
    <row r="76" spans="2:70" x14ac:dyDescent="0.25">
      <c r="B76" s="2">
        <v>10</v>
      </c>
      <c r="C76" s="104">
        <f>+'Input R2'!N8</f>
        <v>0</v>
      </c>
      <c r="D76" s="105">
        <f>+'Input R2'!N5</f>
        <v>0</v>
      </c>
      <c r="E76" s="4">
        <f>IF(C76="Y",LOOKUP(D76,BD$3:BM$4),0)</f>
        <v>0</v>
      </c>
      <c r="F76" s="2" t="e">
        <f>LOOKUP(D76,BD$12:BM$13)</f>
        <v>#N/A</v>
      </c>
      <c r="G76" s="4"/>
      <c r="H76" s="4"/>
      <c r="I76" s="4"/>
      <c r="J76" s="4"/>
      <c r="K76" s="4"/>
      <c r="L76" s="4"/>
      <c r="M76" s="4"/>
      <c r="BC76" s="7">
        <f t="shared" si="51"/>
        <v>3150</v>
      </c>
      <c r="BD76" s="11">
        <f t="shared" si="78"/>
        <v>3.3277968516933959E-2</v>
      </c>
      <c r="BE76" s="11">
        <f t="shared" si="78"/>
        <v>5.2115656048020931E-2</v>
      </c>
      <c r="BF76" s="11">
        <f t="shared" si="78"/>
        <v>7.6481712309923261E-2</v>
      </c>
      <c r="BG76" s="11">
        <f t="shared" si="78"/>
        <v>0.1077025559215294</v>
      </c>
      <c r="BH76" s="11">
        <f t="shared" si="78"/>
        <v>0.14739026475554989</v>
      </c>
      <c r="BI76" s="11">
        <f t="shared" si="85"/>
        <v>0.1974997875447099</v>
      </c>
      <c r="BJ76" s="11">
        <f t="shared" si="85"/>
        <v>0.26039699589562304</v>
      </c>
      <c r="BK76" s="11">
        <f t="shared" si="85"/>
        <v>0.33893953861727499</v>
      </c>
      <c r="BL76" s="11">
        <f t="shared" si="85"/>
        <v>0.43657280138053067</v>
      </c>
      <c r="BM76" s="11">
        <f t="shared" si="85"/>
        <v>0.55744367302202591</v>
      </c>
      <c r="BN76" s="11">
        <f t="shared" si="85"/>
        <v>0.70653528455779957</v>
      </c>
      <c r="BO76" s="11">
        <f t="shared" si="85"/>
        <v>0.88982642890090624</v>
      </c>
      <c r="BP76" s="11">
        <f t="shared" si="85"/>
        <v>1.1144800007801192</v>
      </c>
      <c r="BQ76" s="11">
        <f t="shared" si="85"/>
        <v>1.3890655317600069</v>
      </c>
      <c r="BR76" s="11"/>
    </row>
    <row r="77" spans="2:70" x14ac:dyDescent="0.25">
      <c r="C77" s="104">
        <f>+'Input R2'!N9</f>
        <v>0</v>
      </c>
      <c r="D77" s="7">
        <f>+D76</f>
        <v>0</v>
      </c>
      <c r="E77" s="4">
        <f>IF(C77="Y",LOOKUP(D77,BD$5:BM$6),0)</f>
        <v>0</v>
      </c>
      <c r="BC77" s="7">
        <f t="shared" si="51"/>
        <v>3200</v>
      </c>
      <c r="BD77" s="11">
        <f t="shared" si="78"/>
        <v>2.9950171665240565E-2</v>
      </c>
      <c r="BE77" s="11">
        <f t="shared" si="78"/>
        <v>4.7034379583338885E-2</v>
      </c>
      <c r="BF77" s="11">
        <f t="shared" si="78"/>
        <v>6.9215949640480542E-2</v>
      </c>
      <c r="BG77" s="11">
        <f t="shared" si="78"/>
        <v>9.7740069498787913E-2</v>
      </c>
      <c r="BH77" s="11">
        <f t="shared" si="78"/>
        <v>0.13412514092755037</v>
      </c>
      <c r="BI77" s="11">
        <f t="shared" si="85"/>
        <v>0.18021855613454774</v>
      </c>
      <c r="BJ77" s="11">
        <f t="shared" si="85"/>
        <v>0.23826325124449502</v>
      </c>
      <c r="BK77" s="11">
        <f t="shared" si="85"/>
        <v>0.31097702668134969</v>
      </c>
      <c r="BL77" s="11">
        <f t="shared" si="85"/>
        <v>0.40164697727008802</v>
      </c>
      <c r="BM77" s="11">
        <f t="shared" si="85"/>
        <v>0.51424178836281864</v>
      </c>
      <c r="BN77" s="11">
        <f t="shared" si="85"/>
        <v>0.65354513821596427</v>
      </c>
      <c r="BO77" s="11">
        <f t="shared" si="85"/>
        <v>0.82531401280559002</v>
      </c>
      <c r="BP77" s="11">
        <f t="shared" si="85"/>
        <v>1.0364664007255102</v>
      </c>
      <c r="BQ77" s="11">
        <f t="shared" si="85"/>
        <v>1.2953036083662055</v>
      </c>
      <c r="BR77" s="11"/>
    </row>
    <row r="78" spans="2:70" x14ac:dyDescent="0.25">
      <c r="C78" s="104">
        <f>+'Input R2'!N10</f>
        <v>0</v>
      </c>
      <c r="D78" s="7">
        <f t="shared" ref="D78:D79" si="86">+D77</f>
        <v>0</v>
      </c>
      <c r="E78" s="4">
        <f>IF(C78="Y",LOOKUP(D78,BD$7:BM$8),0)</f>
        <v>0</v>
      </c>
      <c r="F78" s="4" t="e">
        <f>MIN(1,F76*E80)</f>
        <v>#N/A</v>
      </c>
      <c r="BC78" s="7">
        <f t="shared" si="51"/>
        <v>3250</v>
      </c>
      <c r="BD78" s="11">
        <f t="shared" si="78"/>
        <v>2.6955154498716508E-2</v>
      </c>
      <c r="BE78" s="11">
        <f t="shared" si="78"/>
        <v>4.2448527573963342E-2</v>
      </c>
      <c r="BF78" s="11">
        <f t="shared" si="78"/>
        <v>6.2640434424634892E-2</v>
      </c>
      <c r="BG78" s="11">
        <f t="shared" si="78"/>
        <v>8.8699113070150021E-2</v>
      </c>
      <c r="BH78" s="11">
        <f t="shared" si="78"/>
        <v>0.12205387824407081</v>
      </c>
      <c r="BI78" s="11">
        <f t="shared" si="85"/>
        <v>0.16444943247277477</v>
      </c>
      <c r="BJ78" s="11">
        <f t="shared" si="85"/>
        <v>0.21801087488871287</v>
      </c>
      <c r="BK78" s="11">
        <f t="shared" si="85"/>
        <v>0.28532142198013821</v>
      </c>
      <c r="BL78" s="11">
        <f t="shared" si="85"/>
        <v>0.36951521908848084</v>
      </c>
      <c r="BM78" s="11">
        <f t="shared" si="85"/>
        <v>0.47438804976469995</v>
      </c>
      <c r="BN78" s="11">
        <f t="shared" si="85"/>
        <v>0.60452925284976666</v>
      </c>
      <c r="BO78" s="11">
        <f t="shared" si="85"/>
        <v>0.76547874687718431</v>
      </c>
      <c r="BP78" s="11">
        <f t="shared" si="85"/>
        <v>0.9639137526747239</v>
      </c>
      <c r="BQ78" s="11">
        <f t="shared" si="85"/>
        <v>1.2078706148014857</v>
      </c>
      <c r="BR78" s="11"/>
    </row>
    <row r="79" spans="2:70" x14ac:dyDescent="0.25">
      <c r="C79" s="104">
        <f>+'Input R2'!N11</f>
        <v>0</v>
      </c>
      <c r="D79" s="7">
        <f t="shared" si="86"/>
        <v>0</v>
      </c>
      <c r="E79" s="4">
        <f>IF(C79="Y",LOOKUP(D79,BD$9:BM$10),0)</f>
        <v>0</v>
      </c>
      <c r="BC79" s="7">
        <f t="shared" si="51"/>
        <v>3300</v>
      </c>
      <c r="BD79" s="11">
        <f t="shared" si="78"/>
        <v>2.4259639048844858E-2</v>
      </c>
      <c r="BE79" s="11">
        <f t="shared" si="78"/>
        <v>3.8309796135501915E-2</v>
      </c>
      <c r="BF79" s="11">
        <f t="shared" si="78"/>
        <v>5.6689593154294574E-2</v>
      </c>
      <c r="BG79" s="11">
        <f t="shared" si="78"/>
        <v>8.0494445111161134E-2</v>
      </c>
      <c r="BH79" s="11">
        <f t="shared" si="78"/>
        <v>0.11106902920210442</v>
      </c>
      <c r="BI79" s="11">
        <f t="shared" si="85"/>
        <v>0.15006010713140694</v>
      </c>
      <c r="BJ79" s="11">
        <f t="shared" si="85"/>
        <v>0.19947995052317222</v>
      </c>
      <c r="BK79" s="11">
        <f t="shared" si="85"/>
        <v>0.26178240466677671</v>
      </c>
      <c r="BL79" s="11">
        <f t="shared" si="85"/>
        <v>0.33995400156140221</v>
      </c>
      <c r="BM79" s="11">
        <f t="shared" si="85"/>
        <v>0.43762297590793547</v>
      </c>
      <c r="BN79" s="11">
        <f t="shared" si="85"/>
        <v>0.55918955888603383</v>
      </c>
      <c r="BO79" s="11">
        <f t="shared" si="85"/>
        <v>0.70998153772858796</v>
      </c>
      <c r="BP79" s="11">
        <f t="shared" si="85"/>
        <v>0.89643978998749263</v>
      </c>
      <c r="BQ79" s="11">
        <f t="shared" si="85"/>
        <v>1.1263393483023847</v>
      </c>
      <c r="BR79" s="11"/>
    </row>
    <row r="80" spans="2:70" x14ac:dyDescent="0.25">
      <c r="E80" s="10">
        <f>SUM(E76:E79)</f>
        <v>0</v>
      </c>
      <c r="BC80" s="7">
        <f t="shared" si="51"/>
        <v>3350</v>
      </c>
      <c r="BD80" s="11">
        <f t="shared" si="78"/>
        <v>2.1833675143960372E-2</v>
      </c>
      <c r="BE80" s="11">
        <f t="shared" si="78"/>
        <v>3.4574591012290476E-2</v>
      </c>
      <c r="BF80" s="11">
        <f t="shared" si="78"/>
        <v>5.1304081804636581E-2</v>
      </c>
      <c r="BG80" s="11">
        <f t="shared" si="78"/>
        <v>7.3048708938378712E-2</v>
      </c>
      <c r="BH80" s="11">
        <f t="shared" si="78"/>
        <v>0.10107281657391499</v>
      </c>
      <c r="BI80" s="11">
        <f t="shared" si="85"/>
        <v>0.1369298477574088</v>
      </c>
      <c r="BJ80" s="11">
        <f t="shared" si="85"/>
        <v>0.18252415472870251</v>
      </c>
      <c r="BK80" s="11">
        <f t="shared" si="85"/>
        <v>0.24018535628176754</v>
      </c>
      <c r="BL80" s="11">
        <f t="shared" si="85"/>
        <v>0.31275768143648991</v>
      </c>
      <c r="BM80" s="11">
        <f t="shared" si="85"/>
        <v>0.40370719527507026</v>
      </c>
      <c r="BN80" s="11">
        <f t="shared" si="85"/>
        <v>0.51725034196958097</v>
      </c>
      <c r="BO80" s="11">
        <f t="shared" si="85"/>
        <v>0.6585078762432649</v>
      </c>
      <c r="BP80" s="11">
        <f t="shared" si="85"/>
        <v>0.8336890046883676</v>
      </c>
      <c r="BQ80" s="11">
        <f t="shared" si="85"/>
        <v>1.050311442291973</v>
      </c>
      <c r="BR80" s="11"/>
    </row>
    <row r="81" spans="1:70" x14ac:dyDescent="0.25">
      <c r="G81" s="10"/>
      <c r="H81" s="10"/>
      <c r="I81" s="10"/>
      <c r="J81" s="10"/>
      <c r="K81" s="10"/>
      <c r="L81" s="10"/>
      <c r="M81" s="10"/>
      <c r="BC81" s="7">
        <f t="shared" si="51"/>
        <v>3400</v>
      </c>
      <c r="BD81" s="11">
        <f t="shared" si="78"/>
        <v>1.9650307629564333E-2</v>
      </c>
      <c r="BE81" s="11">
        <f t="shared" si="78"/>
        <v>3.1203568388592152E-2</v>
      </c>
      <c r="BF81" s="11">
        <f t="shared" si="78"/>
        <v>4.64301940331961E-2</v>
      </c>
      <c r="BG81" s="11">
        <f t="shared" si="78"/>
        <v>6.6291703361578677E-2</v>
      </c>
      <c r="BH81" s="11">
        <f t="shared" si="78"/>
        <v>9.197626308226263E-2</v>
      </c>
      <c r="BI81" s="11">
        <f t="shared" si="85"/>
        <v>0.1249484860786355</v>
      </c>
      <c r="BJ81" s="11">
        <f t="shared" si="85"/>
        <v>0.16700960157676273</v>
      </c>
      <c r="BK81" s="11">
        <f t="shared" si="85"/>
        <v>0.22037006438852164</v>
      </c>
      <c r="BL81" s="11">
        <f t="shared" si="85"/>
        <v>0.28773706692157058</v>
      </c>
      <c r="BM81" s="11">
        <f t="shared" si="85"/>
        <v>0.37241988764125211</v>
      </c>
      <c r="BN81" s="11">
        <f t="shared" si="85"/>
        <v>0.47845656632186212</v>
      </c>
      <c r="BO81" s="11">
        <f t="shared" si="85"/>
        <v>0.61076605521562788</v>
      </c>
      <c r="BP81" s="11">
        <f t="shared" si="85"/>
        <v>0.77533077436018139</v>
      </c>
      <c r="BQ81" s="11">
        <f t="shared" si="85"/>
        <v>0.97941541993726411</v>
      </c>
      <c r="BR81" s="11"/>
    </row>
    <row r="82" spans="1:70" x14ac:dyDescent="0.25">
      <c r="A82" s="15" t="s">
        <v>20</v>
      </c>
      <c r="B82" s="14" t="s">
        <v>66</v>
      </c>
      <c r="C82" s="1" t="s">
        <v>10</v>
      </c>
      <c r="D82" s="1" t="s">
        <v>11</v>
      </c>
      <c r="E82" s="1" t="s">
        <v>12</v>
      </c>
      <c r="F82" s="1" t="s">
        <v>13</v>
      </c>
      <c r="G82" s="1" t="s">
        <v>14</v>
      </c>
      <c r="H82" s="1" t="s">
        <v>15</v>
      </c>
      <c r="I82" s="1" t="s">
        <v>16</v>
      </c>
      <c r="J82" s="1" t="s">
        <v>17</v>
      </c>
      <c r="K82" s="1" t="s">
        <v>18</v>
      </c>
      <c r="L82" s="1" t="s">
        <v>19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BC82" s="7">
        <f t="shared" si="51"/>
        <v>3450</v>
      </c>
      <c r="BD82" s="11">
        <f t="shared" si="78"/>
        <v>1.76852768666079E-2</v>
      </c>
      <c r="BE82" s="11">
        <f t="shared" si="78"/>
        <v>2.8161220470704417E-2</v>
      </c>
      <c r="BF82" s="11">
        <f t="shared" si="78"/>
        <v>4.2019325600042463E-2</v>
      </c>
      <c r="BG82" s="11">
        <f t="shared" si="78"/>
        <v>6.0159720800632643E-2</v>
      </c>
      <c r="BH82" s="11">
        <f t="shared" si="78"/>
        <v>8.3698399404858972E-2</v>
      </c>
      <c r="BI82" s="11">
        <f t="shared" si="85"/>
        <v>0.11401549354675486</v>
      </c>
      <c r="BJ82" s="11">
        <f t="shared" si="85"/>
        <v>0.15281378544273785</v>
      </c>
      <c r="BK82" s="11">
        <f t="shared" si="85"/>
        <v>0.20218953407646853</v>
      </c>
      <c r="BL82" s="11">
        <f t="shared" si="85"/>
        <v>0.26471810156784481</v>
      </c>
      <c r="BM82" s="11">
        <f t="shared" si="85"/>
        <v>0.34355734634905488</v>
      </c>
      <c r="BN82" s="11">
        <f t="shared" si="85"/>
        <v>0.44257232384772222</v>
      </c>
      <c r="BO82" s="11">
        <f t="shared" si="85"/>
        <v>0.56648551621249454</v>
      </c>
      <c r="BP82" s="11">
        <f t="shared" si="85"/>
        <v>0.72105762015496822</v>
      </c>
      <c r="BQ82" s="11">
        <f t="shared" si="85"/>
        <v>0.91330487909149816</v>
      </c>
      <c r="BR82" s="11"/>
    </row>
    <row r="83" spans="1:70" x14ac:dyDescent="0.25">
      <c r="B83" t="s">
        <v>34</v>
      </c>
      <c r="C83" s="104">
        <f>+'Input R2'!E5</f>
        <v>0</v>
      </c>
      <c r="D83" s="104">
        <f>+'Input R2'!F5</f>
        <v>0</v>
      </c>
      <c r="E83" s="104">
        <f>+'Input R2'!G5</f>
        <v>0</v>
      </c>
      <c r="F83" s="104">
        <f>+'Input R2'!H5</f>
        <v>0</v>
      </c>
      <c r="G83" s="104">
        <f>+'Input R2'!I5</f>
        <v>0</v>
      </c>
      <c r="H83" s="104">
        <f>+'Input R2'!J5</f>
        <v>0</v>
      </c>
      <c r="I83" s="104">
        <f>+'Input R2'!K5</f>
        <v>0</v>
      </c>
      <c r="J83" s="104">
        <f>+'Input R2'!L5</f>
        <v>0</v>
      </c>
      <c r="K83" s="104">
        <f>+'Input R2'!M5</f>
        <v>0</v>
      </c>
      <c r="L83" s="104">
        <f>+'Input R2'!N5</f>
        <v>0</v>
      </c>
      <c r="BC83" s="7">
        <f t="shared" si="51"/>
        <v>3500</v>
      </c>
      <c r="BD83" s="11">
        <f t="shared" si="78"/>
        <v>1.591674917994711E-2</v>
      </c>
      <c r="BE83" s="11">
        <f t="shared" si="78"/>
        <v>2.5415501474810736E-2</v>
      </c>
      <c r="BF83" s="11">
        <f t="shared" si="78"/>
        <v>3.8027489668038428E-2</v>
      </c>
      <c r="BG83" s="11">
        <f t="shared" si="78"/>
        <v>5.4594946626574117E-2</v>
      </c>
      <c r="BH83" s="11">
        <f t="shared" si="78"/>
        <v>7.616554345842165E-2</v>
      </c>
      <c r="BI83" s="11">
        <f t="shared" si="85"/>
        <v>0.10403913786141378</v>
      </c>
      <c r="BJ83" s="11">
        <f t="shared" si="85"/>
        <v>0.1398246136801051</v>
      </c>
      <c r="BK83" s="11">
        <f t="shared" si="85"/>
        <v>0.18550889751515981</v>
      </c>
      <c r="BL83" s="11">
        <f t="shared" si="85"/>
        <v>0.24354065344241713</v>
      </c>
      <c r="BM83" s="11">
        <f t="shared" si="85"/>
        <v>0.31693165200700296</v>
      </c>
      <c r="BN83" s="11">
        <f t="shared" si="85"/>
        <v>0.40937939955914282</v>
      </c>
      <c r="BO83" s="11">
        <f t="shared" si="85"/>
        <v>0.52541531628708837</v>
      </c>
      <c r="BP83" s="11">
        <f t="shared" si="85"/>
        <v>0.67058358674412</v>
      </c>
      <c r="BQ83" s="11">
        <f t="shared" si="85"/>
        <v>0.85165679975282138</v>
      </c>
      <c r="BR83" s="11"/>
    </row>
    <row r="84" spans="1:70" x14ac:dyDescent="0.25">
      <c r="B84" t="s">
        <v>24</v>
      </c>
      <c r="C84" s="104">
        <f>+'Input R2'!E6</f>
        <v>0</v>
      </c>
      <c r="D84" s="104">
        <f>+'Input R2'!F6</f>
        <v>0</v>
      </c>
      <c r="E84" s="104">
        <f>+'Input R2'!G6</f>
        <v>0</v>
      </c>
      <c r="F84" s="104">
        <f>+'Input R2'!H6</f>
        <v>0</v>
      </c>
      <c r="G84" s="104">
        <f>+'Input R2'!I6</f>
        <v>0</v>
      </c>
      <c r="H84" s="104">
        <f>+'Input R2'!J6</f>
        <v>0</v>
      </c>
      <c r="I84" s="104">
        <f>+'Input R2'!K6</f>
        <v>0</v>
      </c>
      <c r="J84" s="104">
        <f>+'Input R2'!L6</f>
        <v>0</v>
      </c>
      <c r="K84" s="104">
        <f>+'Input R2'!M6</f>
        <v>0</v>
      </c>
      <c r="L84" s="104">
        <f>+'Input R2'!N6</f>
        <v>0</v>
      </c>
      <c r="BC84" s="7">
        <f t="shared" ref="BC84:BC97" si="87">+BC83+50</f>
        <v>3550</v>
      </c>
      <c r="BD84" s="11">
        <f t="shared" si="78"/>
        <v>1.4325074261952399E-2</v>
      </c>
      <c r="BE84" s="11">
        <f t="shared" si="78"/>
        <v>2.2937490081016688E-2</v>
      </c>
      <c r="BF84" s="11">
        <f t="shared" si="78"/>
        <v>3.4414878149574772E-2</v>
      </c>
      <c r="BG84" s="11">
        <f t="shared" si="78"/>
        <v>4.9544914063616004E-2</v>
      </c>
      <c r="BH84" s="11">
        <f t="shared" si="78"/>
        <v>6.9310644547163694E-2</v>
      </c>
      <c r="BI84" s="11">
        <f t="shared" si="85"/>
        <v>9.4935713298540045E-2</v>
      </c>
      <c r="BJ84" s="11">
        <f t="shared" si="85"/>
        <v>0.12793952151729612</v>
      </c>
      <c r="BK84" s="11">
        <f t="shared" si="85"/>
        <v>0.17020441347015905</v>
      </c>
      <c r="BL84" s="11">
        <f t="shared" si="85"/>
        <v>0.22405740116702366</v>
      </c>
      <c r="BM84" s="11">
        <f t="shared" si="85"/>
        <v>0.29236944897646011</v>
      </c>
      <c r="BN84" s="11">
        <f t="shared" si="85"/>
        <v>0.37867594459220688</v>
      </c>
      <c r="BO84" s="11">
        <f t="shared" si="85"/>
        <v>0.48732270585627419</v>
      </c>
      <c r="BP84" s="11">
        <f t="shared" si="85"/>
        <v>0.62364273567203121</v>
      </c>
      <c r="BQ84" s="11">
        <f t="shared" si="85"/>
        <v>0.79416996576950538</v>
      </c>
      <c r="BR84" s="11"/>
    </row>
    <row r="85" spans="1:70" x14ac:dyDescent="0.25">
      <c r="B85" t="s">
        <v>23</v>
      </c>
      <c r="C85" s="104">
        <f>+'Input R2'!E7</f>
        <v>0</v>
      </c>
      <c r="D85" s="104">
        <f>+'Input R2'!F7</f>
        <v>0</v>
      </c>
      <c r="E85" s="104">
        <f>+'Input R2'!G7</f>
        <v>0</v>
      </c>
      <c r="F85" s="104">
        <f>+'Input R2'!H7</f>
        <v>0</v>
      </c>
      <c r="G85" s="104">
        <f>+'Input R2'!I7</f>
        <v>0</v>
      </c>
      <c r="H85" s="104">
        <f>+'Input R2'!J7</f>
        <v>0</v>
      </c>
      <c r="I85" s="104">
        <f>+'Input R2'!K7</f>
        <v>0</v>
      </c>
      <c r="J85" s="104">
        <f>+'Input R2'!L7</f>
        <v>0</v>
      </c>
      <c r="K85" s="104">
        <f>+'Input R2'!M7</f>
        <v>0</v>
      </c>
      <c r="L85" s="104">
        <f>+'Input R2'!N7</f>
        <v>0</v>
      </c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BC85" s="7">
        <f t="shared" si="87"/>
        <v>3600</v>
      </c>
      <c r="BD85" s="11">
        <f t="shared" si="78"/>
        <v>1.2892566835757159E-2</v>
      </c>
      <c r="BE85" s="11">
        <f t="shared" si="78"/>
        <v>2.070108479811756E-2</v>
      </c>
      <c r="BF85" s="11">
        <f t="shared" si="78"/>
        <v>3.1145464725365165E-2</v>
      </c>
      <c r="BG85" s="11">
        <f t="shared" si="78"/>
        <v>4.4962009512731514E-2</v>
      </c>
      <c r="BH85" s="11">
        <f t="shared" si="78"/>
        <v>6.3072686537918948E-2</v>
      </c>
      <c r="BI85" s="11">
        <f t="shared" si="85"/>
        <v>8.6628838384917764E-2</v>
      </c>
      <c r="BJ85" s="11">
        <f t="shared" si="85"/>
        <v>0.11706466218832591</v>
      </c>
      <c r="BK85" s="11">
        <f t="shared" si="85"/>
        <v>0.15616254935887086</v>
      </c>
      <c r="BL85" s="11">
        <f t="shared" si="85"/>
        <v>0.20613280907366169</v>
      </c>
      <c r="BM85" s="11">
        <f t="shared" si="85"/>
        <v>0.26971081668078434</v>
      </c>
      <c r="BN85" s="11">
        <f t="shared" si="85"/>
        <v>0.35027524874779115</v>
      </c>
      <c r="BO85" s="11">
        <f t="shared" si="85"/>
        <v>0.45199180968169406</v>
      </c>
      <c r="BP85" s="11">
        <f t="shared" si="85"/>
        <v>0.57998774417498866</v>
      </c>
      <c r="BQ85" s="11">
        <f t="shared" si="85"/>
        <v>0.7405634930800632</v>
      </c>
      <c r="BR85" s="11"/>
    </row>
    <row r="86" spans="1:70" x14ac:dyDescent="0.25">
      <c r="B86" t="s">
        <v>46</v>
      </c>
      <c r="C86" s="104">
        <f>+'Input R2'!E8</f>
        <v>0</v>
      </c>
      <c r="D86" s="104">
        <f>+'Input R2'!F8</f>
        <v>0</v>
      </c>
      <c r="E86" s="104">
        <f>+'Input R2'!G8</f>
        <v>0</v>
      </c>
      <c r="F86" s="104">
        <f>+'Input R2'!H8</f>
        <v>0</v>
      </c>
      <c r="G86" s="104">
        <f>+'Input R2'!I8</f>
        <v>0</v>
      </c>
      <c r="H86" s="104">
        <f>+'Input R2'!J8</f>
        <v>0</v>
      </c>
      <c r="I86" s="104">
        <f>+'Input R2'!K8</f>
        <v>0</v>
      </c>
      <c r="J86" s="104">
        <f>+'Input R2'!L8</f>
        <v>0</v>
      </c>
      <c r="K86" s="104">
        <f>+'Input R2'!M8</f>
        <v>0</v>
      </c>
      <c r="L86" s="104">
        <f>+'Input R2'!N8</f>
        <v>0</v>
      </c>
      <c r="BC86" s="7">
        <f t="shared" si="87"/>
        <v>3650</v>
      </c>
      <c r="BD86" s="11">
        <f t="shared" si="78"/>
        <v>1.1603310152181443E-2</v>
      </c>
      <c r="BE86" s="11">
        <f t="shared" si="78"/>
        <v>1.8682729030301097E-2</v>
      </c>
      <c r="BF86" s="11">
        <f t="shared" si="78"/>
        <v>2.818664557645547E-2</v>
      </c>
      <c r="BG86" s="11">
        <f t="shared" si="78"/>
        <v>4.0803023632803845E-2</v>
      </c>
      <c r="BH86" s="11">
        <f t="shared" si="78"/>
        <v>5.7396144749506231E-2</v>
      </c>
      <c r="BI86" s="11">
        <f t="shared" si="85"/>
        <v>7.9048815026237437E-2</v>
      </c>
      <c r="BJ86" s="11">
        <f t="shared" si="85"/>
        <v>0.10711416590231818</v>
      </c>
      <c r="BK86" s="11">
        <f t="shared" si="85"/>
        <v>0.14327913903676395</v>
      </c>
      <c r="BL86" s="11">
        <f t="shared" si="85"/>
        <v>0.18964218434776867</v>
      </c>
      <c r="BM86" s="11">
        <f t="shared" si="85"/>
        <v>0.24880822838802344</v>
      </c>
      <c r="BN86" s="11">
        <f t="shared" si="85"/>
        <v>0.32400460509170664</v>
      </c>
      <c r="BO86" s="11">
        <f t="shared" si="85"/>
        <v>0.41922240347977097</v>
      </c>
      <c r="BP86" s="11">
        <f t="shared" si="85"/>
        <v>0.53938860208273909</v>
      </c>
      <c r="BQ86" s="11">
        <f t="shared" si="85"/>
        <v>0.69057545729715841</v>
      </c>
      <c r="BR86" s="11"/>
    </row>
    <row r="87" spans="1:70" x14ac:dyDescent="0.25">
      <c r="B87" t="s">
        <v>47</v>
      </c>
      <c r="C87" s="104">
        <f>+'Input R2'!E9</f>
        <v>0</v>
      </c>
      <c r="D87" s="104">
        <f>+'Input R2'!F9</f>
        <v>0</v>
      </c>
      <c r="E87" s="104">
        <f>+'Input R2'!G9</f>
        <v>0</v>
      </c>
      <c r="F87" s="104">
        <f>+'Input R2'!H9</f>
        <v>0</v>
      </c>
      <c r="G87" s="104">
        <f>+'Input R2'!I9</f>
        <v>0</v>
      </c>
      <c r="H87" s="104">
        <f>+'Input R2'!J9</f>
        <v>0</v>
      </c>
      <c r="I87" s="104">
        <f>+'Input R2'!K9</f>
        <v>0</v>
      </c>
      <c r="J87" s="104">
        <f>+'Input R2'!L9</f>
        <v>0</v>
      </c>
      <c r="K87" s="104">
        <f>+'Input R2'!M9</f>
        <v>0</v>
      </c>
      <c r="L87" s="104">
        <f>+'Input R2'!N9</f>
        <v>0</v>
      </c>
      <c r="BC87" s="7">
        <f t="shared" si="87"/>
        <v>3700</v>
      </c>
      <c r="BD87" s="11">
        <f t="shared" si="78"/>
        <v>1.04429791369633E-2</v>
      </c>
      <c r="BE87" s="11">
        <f t="shared" si="78"/>
        <v>1.6861162949846738E-2</v>
      </c>
      <c r="BF87" s="11">
        <f t="shared" si="78"/>
        <v>2.5508914246692199E-2</v>
      </c>
      <c r="BG87" s="11">
        <f t="shared" si="78"/>
        <v>3.7028743946769485E-2</v>
      </c>
      <c r="BH87" s="11">
        <f t="shared" si="78"/>
        <v>5.2230491722050659E-2</v>
      </c>
      <c r="BI87" s="11">
        <f t="shared" si="85"/>
        <v>7.2132043711441649E-2</v>
      </c>
      <c r="BJ87" s="11">
        <f t="shared" si="85"/>
        <v>9.8009461800621103E-2</v>
      </c>
      <c r="BK87" s="11">
        <f t="shared" si="85"/>
        <v>0.13145861006623089</v>
      </c>
      <c r="BL87" s="11">
        <f t="shared" si="85"/>
        <v>0.1744708095999471</v>
      </c>
      <c r="BM87" s="11">
        <f t="shared" si="85"/>
        <v>0.2295255906879515</v>
      </c>
      <c r="BN87" s="11">
        <f t="shared" si="85"/>
        <v>0.2997042597098285</v>
      </c>
      <c r="BO87" s="11">
        <f t="shared" si="85"/>
        <v>0.38882877922748732</v>
      </c>
      <c r="BP87" s="11">
        <f t="shared" si="85"/>
        <v>0.50163139993694705</v>
      </c>
      <c r="BQ87" s="11">
        <f t="shared" si="85"/>
        <v>0.64396161392959972</v>
      </c>
      <c r="BR87" s="11"/>
    </row>
    <row r="88" spans="1:70" x14ac:dyDescent="0.25">
      <c r="B88" t="s">
        <v>48</v>
      </c>
      <c r="C88" s="104">
        <f>+'Input R2'!E10</f>
        <v>0</v>
      </c>
      <c r="D88" s="104">
        <f>+'Input R2'!F10</f>
        <v>0</v>
      </c>
      <c r="E88" s="104">
        <f>+'Input R2'!G10</f>
        <v>0</v>
      </c>
      <c r="F88" s="104">
        <f>+'Input R2'!H10</f>
        <v>0</v>
      </c>
      <c r="G88" s="104">
        <f>+'Input R2'!I10</f>
        <v>0</v>
      </c>
      <c r="H88" s="104">
        <f>+'Input R2'!J10</f>
        <v>0</v>
      </c>
      <c r="I88" s="104">
        <f>+'Input R2'!K10</f>
        <v>0</v>
      </c>
      <c r="J88" s="104">
        <f>+'Input R2'!L10</f>
        <v>0</v>
      </c>
      <c r="K88" s="104">
        <f>+'Input R2'!M10</f>
        <v>0</v>
      </c>
      <c r="L88" s="104">
        <f>+'Input R2'!N10</f>
        <v>0</v>
      </c>
      <c r="BC88" s="7">
        <f t="shared" si="87"/>
        <v>3750</v>
      </c>
      <c r="BD88" s="11">
        <f t="shared" si="78"/>
        <v>9.3986812232669699E-3</v>
      </c>
      <c r="BE88" s="11">
        <f t="shared" si="78"/>
        <v>1.5217199562236682E-2</v>
      </c>
      <c r="BF88" s="11">
        <f t="shared" si="78"/>
        <v>2.3085567393256439E-2</v>
      </c>
      <c r="BG88" s="11">
        <f t="shared" si="78"/>
        <v>3.36035851316933E-2</v>
      </c>
      <c r="BH88" s="11">
        <f t="shared" si="78"/>
        <v>4.7529747467066091E-2</v>
      </c>
      <c r="BI88" s="11">
        <f t="shared" si="85"/>
        <v>6.5820489886690481E-2</v>
      </c>
      <c r="BJ88" s="11">
        <f t="shared" si="85"/>
        <v>8.9678657547568277E-2</v>
      </c>
      <c r="BK88" s="11">
        <f t="shared" si="85"/>
        <v>0.12061327473576679</v>
      </c>
      <c r="BL88" s="11">
        <f t="shared" si="85"/>
        <v>0.16051314483195125</v>
      </c>
      <c r="BM88" s="11">
        <f t="shared" si="85"/>
        <v>0.21173735740963515</v>
      </c>
      <c r="BN88" s="11">
        <f t="shared" si="85"/>
        <v>0.27722644023159121</v>
      </c>
      <c r="BO88" s="11">
        <f t="shared" si="85"/>
        <v>0.36063869273349425</v>
      </c>
      <c r="BP88" s="11">
        <f t="shared" si="85"/>
        <v>0.46651720194136043</v>
      </c>
      <c r="BQ88" s="11">
        <f t="shared" si="85"/>
        <v>0.60049420498935135</v>
      </c>
      <c r="BR88" s="11"/>
    </row>
    <row r="89" spans="1:70" x14ac:dyDescent="0.25">
      <c r="B89" t="s">
        <v>49</v>
      </c>
      <c r="C89" s="104">
        <f>+'Input R2'!E11</f>
        <v>0</v>
      </c>
      <c r="D89" s="104">
        <f>+'Input R2'!F11</f>
        <v>0</v>
      </c>
      <c r="E89" s="104">
        <f>+'Input R2'!G11</f>
        <v>0</v>
      </c>
      <c r="F89" s="104">
        <f>+'Input R2'!H11</f>
        <v>0</v>
      </c>
      <c r="G89" s="104">
        <f>+'Input R2'!I11</f>
        <v>0</v>
      </c>
      <c r="H89" s="104">
        <f>+'Input R2'!J11</f>
        <v>0</v>
      </c>
      <c r="I89" s="104">
        <f>+'Input R2'!K11</f>
        <v>0</v>
      </c>
      <c r="J89" s="104">
        <f>+'Input R2'!L11</f>
        <v>0</v>
      </c>
      <c r="K89" s="104">
        <f>+'Input R2'!M11</f>
        <v>0</v>
      </c>
      <c r="L89" s="104">
        <f>+'Input R2'!N11</f>
        <v>0</v>
      </c>
      <c r="BC89" s="7">
        <f t="shared" si="87"/>
        <v>3800</v>
      </c>
      <c r="BD89" s="11">
        <f t="shared" si="78"/>
        <v>8.4588131009402726E-3</v>
      </c>
      <c r="BE89" s="11">
        <f t="shared" si="78"/>
        <v>1.3733522604918605E-2</v>
      </c>
      <c r="BF89" s="11">
        <f t="shared" si="78"/>
        <v>2.0892438490897076E-2</v>
      </c>
      <c r="BG89" s="11">
        <f t="shared" si="78"/>
        <v>3.0495253507011665E-2</v>
      </c>
      <c r="BH89" s="11">
        <f t="shared" si="78"/>
        <v>4.3252070195030135E-2</v>
      </c>
      <c r="BI89" s="11">
        <f t="shared" si="85"/>
        <v>6.0061197021605048E-2</v>
      </c>
      <c r="BJ89" s="11">
        <f t="shared" si="85"/>
        <v>8.2055971656024948E-2</v>
      </c>
      <c r="BK89" s="11">
        <f t="shared" si="85"/>
        <v>0.11066267957006598</v>
      </c>
      <c r="BL89" s="11">
        <f t="shared" si="85"/>
        <v>0.1476720932453951</v>
      </c>
      <c r="BM89" s="11">
        <f t="shared" si="85"/>
        <v>0.19532771221038833</v>
      </c>
      <c r="BN89" s="11">
        <f t="shared" si="85"/>
        <v>0.2564344572142217</v>
      </c>
      <c r="BO89" s="11">
        <f t="shared" si="85"/>
        <v>0.33449238751031574</v>
      </c>
      <c r="BP89" s="11">
        <f t="shared" si="85"/>
        <v>0.43386099780546489</v>
      </c>
      <c r="BQ89" s="11">
        <f t="shared" si="85"/>
        <v>0.55996084615256969</v>
      </c>
      <c r="BR89" s="11"/>
    </row>
    <row r="90" spans="1:70" x14ac:dyDescent="0.25">
      <c r="B90" t="s">
        <v>51</v>
      </c>
      <c r="C90" s="104">
        <f>+'Input R2'!E13</f>
        <v>0</v>
      </c>
      <c r="D90" s="104">
        <f>+'Input R2'!F13</f>
        <v>0</v>
      </c>
      <c r="E90" s="104">
        <f>+'Input R2'!G13</f>
        <v>0</v>
      </c>
      <c r="F90" s="104">
        <f>+'Input R2'!H13</f>
        <v>0</v>
      </c>
      <c r="G90" s="104">
        <f>+'Input R2'!I13</f>
        <v>0</v>
      </c>
      <c r="H90" s="104">
        <f>+'Input R2'!J13</f>
        <v>0</v>
      </c>
      <c r="I90" s="104">
        <f>+'Input R2'!K13</f>
        <v>0</v>
      </c>
      <c r="J90" s="104">
        <f>+'Input R2'!L13</f>
        <v>0</v>
      </c>
      <c r="K90" s="104">
        <f>+'Input R2'!M13</f>
        <v>0</v>
      </c>
      <c r="L90" s="104">
        <f>+'Input R2'!N13</f>
        <v>0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BC90" s="7">
        <f t="shared" si="87"/>
        <v>3850</v>
      </c>
      <c r="BD90" s="11">
        <f t="shared" si="78"/>
        <v>7.6129317908462451E-3</v>
      </c>
      <c r="BE90" s="11">
        <f t="shared" si="78"/>
        <v>1.239450415093904E-2</v>
      </c>
      <c r="BF90" s="11">
        <f t="shared" si="78"/>
        <v>1.8907656834261852E-2</v>
      </c>
      <c r="BG90" s="11">
        <f t="shared" si="78"/>
        <v>2.7674442557613081E-2</v>
      </c>
      <c r="BH90" s="11">
        <f t="shared" si="78"/>
        <v>3.9359383877477415E-2</v>
      </c>
      <c r="BI90" s="11">
        <f t="shared" si="85"/>
        <v>5.4805842282214592E-2</v>
      </c>
      <c r="BJ90" s="11">
        <f t="shared" si="85"/>
        <v>7.5081214065262802E-2</v>
      </c>
      <c r="BK90" s="11">
        <f t="shared" si="85"/>
        <v>0.1015330085055355</v>
      </c>
      <c r="BL90" s="11">
        <f t="shared" si="85"/>
        <v>0.13585832578576343</v>
      </c>
      <c r="BM90" s="11">
        <f t="shared" si="85"/>
        <v>0.18018981451408314</v>
      </c>
      <c r="BN90" s="11">
        <f t="shared" si="85"/>
        <v>0.23720187292315495</v>
      </c>
      <c r="BO90" s="11">
        <f t="shared" si="85"/>
        <v>0.31024168941581765</v>
      </c>
      <c r="BP90" s="11">
        <f t="shared" si="85"/>
        <v>0.40349072795908208</v>
      </c>
      <c r="BQ90" s="11">
        <f t="shared" si="85"/>
        <v>0.52216348903727083</v>
      </c>
      <c r="BR90" s="11"/>
    </row>
    <row r="91" spans="1:70" x14ac:dyDescent="0.25">
      <c r="B91" t="s">
        <v>31</v>
      </c>
      <c r="C91" s="104">
        <f>+'Input R2'!E14</f>
        <v>0</v>
      </c>
      <c r="D91" s="104">
        <f>+'Input R2'!F14</f>
        <v>0</v>
      </c>
      <c r="E91" s="104">
        <f>+'Input R2'!G14</f>
        <v>0</v>
      </c>
      <c r="F91" s="104">
        <f>+'Input R2'!H14</f>
        <v>0</v>
      </c>
      <c r="G91" s="104">
        <f>+'Input R2'!I14</f>
        <v>0</v>
      </c>
      <c r="H91" s="104">
        <f>+'Input R2'!J14</f>
        <v>0</v>
      </c>
      <c r="I91" s="104">
        <f>+'Input R2'!K14</f>
        <v>0</v>
      </c>
      <c r="J91" s="104">
        <f>+'Input R2'!L14</f>
        <v>0</v>
      </c>
      <c r="K91" s="104">
        <f>+'Input R2'!M14</f>
        <v>0</v>
      </c>
      <c r="L91" s="104">
        <f>+'Input R2'!N14</f>
        <v>0</v>
      </c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BC91" s="7">
        <f t="shared" si="87"/>
        <v>3900</v>
      </c>
      <c r="BD91" s="11">
        <f t="shared" si="78"/>
        <v>6.8516386117616207E-3</v>
      </c>
      <c r="BE91" s="11">
        <f t="shared" si="78"/>
        <v>1.1186039996222483E-2</v>
      </c>
      <c r="BF91" s="11">
        <f t="shared" si="78"/>
        <v>1.7111429435006976E-2</v>
      </c>
      <c r="BG91" s="11">
        <f t="shared" si="78"/>
        <v>2.5114556621033866E-2</v>
      </c>
      <c r="BH91" s="11">
        <f t="shared" si="78"/>
        <v>3.5817039328504441E-2</v>
      </c>
      <c r="BI91" s="11">
        <f t="shared" si="85"/>
        <v>5.0010331082520801E-2</v>
      </c>
      <c r="BJ91" s="11">
        <f t="shared" si="85"/>
        <v>6.8699310869715438E-2</v>
      </c>
      <c r="BK91" s="11">
        <f t="shared" si="85"/>
        <v>9.315653530382878E-2</v>
      </c>
      <c r="BL91" s="11">
        <f t="shared" si="85"/>
        <v>0.1249896597229023</v>
      </c>
      <c r="BM91" s="11">
        <f t="shared" si="85"/>
        <v>0.16622510388924161</v>
      </c>
      <c r="BN91" s="11">
        <f t="shared" si="85"/>
        <v>0.21941173245391821</v>
      </c>
      <c r="BO91" s="11">
        <f t="shared" si="85"/>
        <v>0.28774916693317071</v>
      </c>
      <c r="BP91" s="11">
        <f t="shared" si="85"/>
        <v>0.37524637700194607</v>
      </c>
      <c r="BQ91" s="11">
        <f t="shared" si="85"/>
        <v>0.48691745352725468</v>
      </c>
      <c r="BR91" s="11"/>
    </row>
    <row r="92" spans="1:70" x14ac:dyDescent="0.25">
      <c r="BC92" s="7">
        <f t="shared" si="87"/>
        <v>3950</v>
      </c>
      <c r="BD92" s="11">
        <f t="shared" si="78"/>
        <v>6.1664747505854592E-3</v>
      </c>
      <c r="BE92" s="11">
        <f t="shared" si="78"/>
        <v>1.0095401096590791E-2</v>
      </c>
      <c r="BF92" s="11">
        <f t="shared" si="78"/>
        <v>1.5485843638681312E-2</v>
      </c>
      <c r="BG92" s="11">
        <f t="shared" si="78"/>
        <v>2.279146013358823E-2</v>
      </c>
      <c r="BH92" s="11">
        <f t="shared" si="78"/>
        <v>3.2593505788939034E-2</v>
      </c>
      <c r="BI92" s="11">
        <f t="shared" si="85"/>
        <v>4.5634427112800219E-2</v>
      </c>
      <c r="BJ92" s="11">
        <f t="shared" si="85"/>
        <v>6.2859869445789612E-2</v>
      </c>
      <c r="BK92" s="11">
        <f t="shared" si="85"/>
        <v>8.5471121141262874E-2</v>
      </c>
      <c r="BL92" s="11">
        <f t="shared" si="85"/>
        <v>0.11499048694507007</v>
      </c>
      <c r="BM92" s="11">
        <f t="shared" si="85"/>
        <v>0.15334265833782532</v>
      </c>
      <c r="BN92" s="11">
        <f t="shared" si="85"/>
        <v>0.20295585251987422</v>
      </c>
      <c r="BO92" s="11">
        <f t="shared" si="85"/>
        <v>0.26688735233051569</v>
      </c>
      <c r="BP92" s="11">
        <f t="shared" si="85"/>
        <v>0.34897913061180963</v>
      </c>
      <c r="BQ92" s="11">
        <f t="shared" si="85"/>
        <v>0.45405052541416469</v>
      </c>
      <c r="BR92" s="11"/>
    </row>
    <row r="93" spans="1:70" x14ac:dyDescent="0.25">
      <c r="B93" s="12" t="s">
        <v>62</v>
      </c>
      <c r="C93" s="7">
        <f>+C83^2*20</f>
        <v>0</v>
      </c>
      <c r="D93" s="7">
        <f t="shared" ref="D93:L94" si="88">+D83^2*20</f>
        <v>0</v>
      </c>
      <c r="E93" s="7">
        <f t="shared" si="88"/>
        <v>0</v>
      </c>
      <c r="F93" s="7">
        <f t="shared" si="88"/>
        <v>0</v>
      </c>
      <c r="G93" s="7">
        <f t="shared" si="88"/>
        <v>0</v>
      </c>
      <c r="H93" s="7">
        <f t="shared" si="88"/>
        <v>0</v>
      </c>
      <c r="I93" s="7">
        <f t="shared" si="88"/>
        <v>0</v>
      </c>
      <c r="J93" s="7">
        <f t="shared" si="88"/>
        <v>0</v>
      </c>
      <c r="K93" s="7">
        <f t="shared" si="88"/>
        <v>0</v>
      </c>
      <c r="L93" s="7">
        <f t="shared" si="88"/>
        <v>0</v>
      </c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BC93" s="7">
        <f t="shared" si="87"/>
        <v>4000</v>
      </c>
      <c r="BD93" s="11">
        <f t="shared" si="78"/>
        <v>5.5498272755269131E-3</v>
      </c>
      <c r="BE93" s="11">
        <f t="shared" si="78"/>
        <v>9.1110994896731884E-3</v>
      </c>
      <c r="BF93" s="11">
        <f t="shared" si="78"/>
        <v>1.4014688493006586E-2</v>
      </c>
      <c r="BG93" s="11">
        <f t="shared" si="78"/>
        <v>2.0683250071231316E-2</v>
      </c>
      <c r="BH93" s="11">
        <f t="shared" si="78"/>
        <v>2.9660090267934515E-2</v>
      </c>
      <c r="BI93" s="11">
        <f t="shared" si="85"/>
        <v>4.1641414740430191E-2</v>
      </c>
      <c r="BJ93" s="11">
        <f t="shared" si="85"/>
        <v>5.7516780542897473E-2</v>
      </c>
      <c r="BK93" s="11">
        <f t="shared" si="85"/>
        <v>7.8419753647108653E-2</v>
      </c>
      <c r="BL93" s="11">
        <f t="shared" si="85"/>
        <v>0.10579124798946442</v>
      </c>
      <c r="BM93" s="11">
        <f t="shared" si="85"/>
        <v>0.14145860231664378</v>
      </c>
      <c r="BN93" s="11">
        <f t="shared" si="85"/>
        <v>0.18773416358088355</v>
      </c>
      <c r="BO93" s="11">
        <f t="shared" si="85"/>
        <v>0.24753801928655317</v>
      </c>
      <c r="BP93" s="11">
        <f t="shared" si="85"/>
        <v>0.32455059146898274</v>
      </c>
      <c r="BQ93" s="11">
        <f t="shared" si="85"/>
        <v>0.42340211494870827</v>
      </c>
      <c r="BR93" s="11"/>
    </row>
    <row r="94" spans="1:70" x14ac:dyDescent="0.25">
      <c r="B94" s="12" t="s">
        <v>21</v>
      </c>
      <c r="C94" s="7">
        <f>+C84^2*20</f>
        <v>0</v>
      </c>
      <c r="D94" s="7">
        <f t="shared" si="88"/>
        <v>0</v>
      </c>
      <c r="E94" s="7">
        <f t="shared" si="88"/>
        <v>0</v>
      </c>
      <c r="F94" s="7">
        <f t="shared" si="88"/>
        <v>0</v>
      </c>
      <c r="G94" s="7">
        <f t="shared" si="88"/>
        <v>0</v>
      </c>
      <c r="H94" s="7">
        <f t="shared" si="88"/>
        <v>0</v>
      </c>
      <c r="I94" s="7">
        <f t="shared" si="88"/>
        <v>0</v>
      </c>
      <c r="J94" s="7">
        <f t="shared" si="88"/>
        <v>0</v>
      </c>
      <c r="K94" s="7">
        <f t="shared" si="88"/>
        <v>0</v>
      </c>
      <c r="L94" s="7">
        <f t="shared" si="88"/>
        <v>0</v>
      </c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BC94" s="7">
        <f t="shared" si="87"/>
        <v>4050</v>
      </c>
      <c r="BD94" s="11">
        <f t="shared" si="78"/>
        <v>4.9948445479742216E-3</v>
      </c>
      <c r="BE94" s="11">
        <f t="shared" si="78"/>
        <v>8.2227672894300517E-3</v>
      </c>
      <c r="BF94" s="11">
        <f t="shared" si="78"/>
        <v>1.2683293086170959E-2</v>
      </c>
      <c r="BG94" s="11">
        <f t="shared" si="78"/>
        <v>1.8770049439642417E-2</v>
      </c>
      <c r="BH94" s="11">
        <f t="shared" si="78"/>
        <v>2.6990682143820402E-2</v>
      </c>
      <c r="BI94" s="11">
        <f t="shared" si="85"/>
        <v>3.799779095064254E-2</v>
      </c>
      <c r="BJ94" s="11">
        <f t="shared" si="85"/>
        <v>5.2627854196751173E-2</v>
      </c>
      <c r="BK94" s="11">
        <f t="shared" si="85"/>
        <v>7.1950123971222163E-2</v>
      </c>
      <c r="BL94" s="11">
        <f t="shared" si="85"/>
        <v>9.7327948150307222E-2</v>
      </c>
      <c r="BM94" s="11">
        <f t="shared" si="85"/>
        <v>0.13049556063710382</v>
      </c>
      <c r="BN94" s="11">
        <f t="shared" si="85"/>
        <v>0.17365410131231718</v>
      </c>
      <c r="BO94" s="11">
        <f t="shared" si="85"/>
        <v>0.22959151288827792</v>
      </c>
      <c r="BP94" s="11">
        <f t="shared" si="85"/>
        <v>0.30183205006615377</v>
      </c>
      <c r="BQ94" s="11">
        <f t="shared" si="85"/>
        <v>0.3948224721896702</v>
      </c>
      <c r="BR94" s="11"/>
    </row>
    <row r="95" spans="1:70" x14ac:dyDescent="0.25">
      <c r="B95" s="12" t="s">
        <v>22</v>
      </c>
      <c r="C95" s="2">
        <f>+C85/10</f>
        <v>0</v>
      </c>
      <c r="D95" s="2">
        <f t="shared" ref="D95:L95" si="89">+D85/10</f>
        <v>0</v>
      </c>
      <c r="E95" s="2">
        <f t="shared" si="89"/>
        <v>0</v>
      </c>
      <c r="F95" s="2">
        <f t="shared" si="89"/>
        <v>0</v>
      </c>
      <c r="G95" s="2">
        <f t="shared" si="89"/>
        <v>0</v>
      </c>
      <c r="H95" s="2">
        <f t="shared" si="89"/>
        <v>0</v>
      </c>
      <c r="I95" s="2">
        <f t="shared" si="89"/>
        <v>0</v>
      </c>
      <c r="J95" s="2">
        <f t="shared" si="89"/>
        <v>0</v>
      </c>
      <c r="K95" s="2">
        <f t="shared" si="89"/>
        <v>0</v>
      </c>
      <c r="L95" s="2">
        <f t="shared" si="89"/>
        <v>0</v>
      </c>
      <c r="BC95" s="7">
        <f t="shared" si="87"/>
        <v>4100</v>
      </c>
      <c r="BD95" s="11">
        <f t="shared" si="78"/>
        <v>4.4953600931767999E-3</v>
      </c>
      <c r="BE95" s="11">
        <f t="shared" si="78"/>
        <v>7.4210474787106216E-3</v>
      </c>
      <c r="BF95" s="11">
        <f t="shared" si="78"/>
        <v>1.1478380242984717E-2</v>
      </c>
      <c r="BG95" s="11">
        <f t="shared" si="78"/>
        <v>1.7033819866475491E-2</v>
      </c>
      <c r="BH95" s="11">
        <f t="shared" si="78"/>
        <v>2.4561520750876562E-2</v>
      </c>
      <c r="BI95" s="11">
        <f t="shared" si="85"/>
        <v>3.4672984242461312E-2</v>
      </c>
      <c r="BJ95" s="11">
        <f t="shared" si="85"/>
        <v>4.8154486590027308E-2</v>
      </c>
      <c r="BK95" s="11">
        <f t="shared" si="85"/>
        <v>6.6014238743596312E-2</v>
      </c>
      <c r="BL95" s="11">
        <f t="shared" si="85"/>
        <v>8.9541712298282602E-2</v>
      </c>
      <c r="BM95" s="11">
        <f t="shared" si="85"/>
        <v>0.12038215468772821</v>
      </c>
      <c r="BN95" s="11">
        <f t="shared" si="85"/>
        <v>0.16063004371389331</v>
      </c>
      <c r="BO95" s="11">
        <f t="shared" si="85"/>
        <v>0.21294612820387765</v>
      </c>
      <c r="BP95" s="11">
        <f t="shared" si="85"/>
        <v>0.28070380656152283</v>
      </c>
      <c r="BQ95" s="11">
        <f t="shared" si="85"/>
        <v>0.36817195531686719</v>
      </c>
      <c r="BR95" s="11"/>
    </row>
    <row r="96" spans="1:70" x14ac:dyDescent="0.25">
      <c r="B96" s="12" t="s">
        <v>55</v>
      </c>
      <c r="C96" s="2">
        <f>+IF(C86="Y",25,0)</f>
        <v>0</v>
      </c>
      <c r="D96" s="2">
        <f t="shared" ref="D96:L96" si="90">+IF(D86="Y",25,0)</f>
        <v>0</v>
      </c>
      <c r="E96" s="2">
        <f t="shared" si="90"/>
        <v>0</v>
      </c>
      <c r="F96" s="2">
        <f t="shared" si="90"/>
        <v>0</v>
      </c>
      <c r="G96" s="2">
        <f t="shared" si="90"/>
        <v>0</v>
      </c>
      <c r="H96" s="2">
        <f t="shared" si="90"/>
        <v>0</v>
      </c>
      <c r="I96" s="2">
        <f t="shared" si="90"/>
        <v>0</v>
      </c>
      <c r="J96" s="2">
        <f t="shared" si="90"/>
        <v>0</v>
      </c>
      <c r="K96" s="2">
        <f t="shared" si="90"/>
        <v>0</v>
      </c>
      <c r="L96" s="2">
        <f t="shared" si="90"/>
        <v>0</v>
      </c>
      <c r="BC96" s="7">
        <f t="shared" si="87"/>
        <v>4150</v>
      </c>
      <c r="BD96" s="11">
        <f t="shared" si="78"/>
        <v>4.0458240838591201E-3</v>
      </c>
      <c r="BE96" s="11">
        <f t="shared" si="78"/>
        <v>6.697495349536336E-3</v>
      </c>
      <c r="BF96" s="11">
        <f t="shared" si="78"/>
        <v>1.0387934119901169E-2</v>
      </c>
      <c r="BG96" s="11">
        <f t="shared" si="78"/>
        <v>1.5458191528826505E-2</v>
      </c>
      <c r="BH96" s="11">
        <f t="shared" si="78"/>
        <v>2.2350983883297666E-2</v>
      </c>
      <c r="BI96" s="11">
        <f t="shared" si="85"/>
        <v>3.1639098121245941E-2</v>
      </c>
      <c r="BJ96" s="11">
        <f t="shared" si="85"/>
        <v>4.406135522987497E-2</v>
      </c>
      <c r="BK96" s="11">
        <f t="shared" si="85"/>
        <v>6.0568064047249591E-2</v>
      </c>
      <c r="BL96" s="11">
        <f t="shared" si="85"/>
        <v>8.2378375314419952E-2</v>
      </c>
      <c r="BM96" s="11">
        <f t="shared" si="85"/>
        <v>0.11105253769942922</v>
      </c>
      <c r="BN96" s="11">
        <f t="shared" si="85"/>
        <v>0.14858279043535122</v>
      </c>
      <c r="BO96" s="11">
        <f t="shared" si="85"/>
        <v>0.19750753390909639</v>
      </c>
      <c r="BP96" s="11">
        <f t="shared" si="85"/>
        <v>0.26105454010221607</v>
      </c>
      <c r="BQ96" s="11">
        <f t="shared" si="85"/>
        <v>0.34332034833297842</v>
      </c>
      <c r="BR96" s="11"/>
    </row>
    <row r="97" spans="2:70" x14ac:dyDescent="0.25">
      <c r="B97" t="s">
        <v>56</v>
      </c>
      <c r="C97" s="2">
        <f>+IF(C87="Y",50,0)</f>
        <v>0</v>
      </c>
      <c r="D97" s="2">
        <f t="shared" ref="D97:L97" si="91">+IF(D87="Y",50,0)</f>
        <v>0</v>
      </c>
      <c r="E97" s="2">
        <f t="shared" si="91"/>
        <v>0</v>
      </c>
      <c r="F97" s="2">
        <f t="shared" si="91"/>
        <v>0</v>
      </c>
      <c r="G97" s="2">
        <f t="shared" si="91"/>
        <v>0</v>
      </c>
      <c r="H97" s="2">
        <f t="shared" si="91"/>
        <v>0</v>
      </c>
      <c r="I97" s="2">
        <f t="shared" si="91"/>
        <v>0</v>
      </c>
      <c r="J97" s="2">
        <f t="shared" si="91"/>
        <v>0</v>
      </c>
      <c r="K97" s="2">
        <f t="shared" si="91"/>
        <v>0</v>
      </c>
      <c r="L97" s="2">
        <f t="shared" si="91"/>
        <v>0</v>
      </c>
      <c r="BC97" s="7">
        <f t="shared" si="87"/>
        <v>4200</v>
      </c>
      <c r="BD97" s="11">
        <f t="shared" si="78"/>
        <v>3.6412416754732081E-3</v>
      </c>
      <c r="BE97" s="11">
        <f t="shared" si="78"/>
        <v>6.0444895529565426E-3</v>
      </c>
      <c r="BF97" s="11">
        <f t="shared" si="78"/>
        <v>9.4010803785105571E-3</v>
      </c>
      <c r="BG97" s="11">
        <f t="shared" si="78"/>
        <v>1.402830881241005E-2</v>
      </c>
      <c r="BH97" s="11">
        <f t="shared" si="78"/>
        <v>2.0339395333800872E-2</v>
      </c>
      <c r="BI97" s="11">
        <f t="shared" si="85"/>
        <v>2.8870677035636914E-2</v>
      </c>
      <c r="BJ97" s="11">
        <f t="shared" si="85"/>
        <v>4.0316140035335582E-2</v>
      </c>
      <c r="BK97" s="11">
        <f t="shared" si="85"/>
        <v>5.5571198763351481E-2</v>
      </c>
      <c r="BL97" s="11">
        <f t="shared" si="85"/>
        <v>7.5788105289266328E-2</v>
      </c>
      <c r="BM97" s="11">
        <f t="shared" si="85"/>
        <v>0.10244596602772341</v>
      </c>
      <c r="BN97" s="11">
        <f t="shared" si="85"/>
        <v>0.13743908115269982</v>
      </c>
      <c r="BO97" s="11">
        <f t="shared" si="85"/>
        <v>0.18318823770068679</v>
      </c>
      <c r="BP97" s="11">
        <f t="shared" si="85"/>
        <v>0.24278072229506079</v>
      </c>
      <c r="BQ97" s="11">
        <f t="shared" si="85"/>
        <v>0.32014622482050215</v>
      </c>
      <c r="BR97" s="11"/>
    </row>
    <row r="98" spans="2:70" x14ac:dyDescent="0.25">
      <c r="B98" t="s">
        <v>57</v>
      </c>
      <c r="C98" s="2">
        <f>+IF(C88="Y",150,0)</f>
        <v>0</v>
      </c>
      <c r="D98" s="2">
        <f t="shared" ref="D98:L98" si="92">+IF(D88="Y",150,0)</f>
        <v>0</v>
      </c>
      <c r="E98" s="2">
        <f t="shared" si="92"/>
        <v>0</v>
      </c>
      <c r="F98" s="2">
        <f t="shared" si="92"/>
        <v>0</v>
      </c>
      <c r="G98" s="2">
        <f t="shared" si="92"/>
        <v>0</v>
      </c>
      <c r="H98" s="2">
        <f t="shared" si="92"/>
        <v>0</v>
      </c>
      <c r="I98" s="2">
        <f t="shared" si="92"/>
        <v>0</v>
      </c>
      <c r="J98" s="2">
        <f t="shared" si="92"/>
        <v>0</v>
      </c>
      <c r="K98" s="2">
        <f t="shared" si="92"/>
        <v>0</v>
      </c>
      <c r="L98" s="2">
        <f t="shared" si="92"/>
        <v>0</v>
      </c>
      <c r="BC98" s="7">
        <f>+BC97+50</f>
        <v>4250</v>
      </c>
      <c r="BD98" s="11">
        <f t="shared" si="78"/>
        <v>3.2771175079258875E-3</v>
      </c>
      <c r="BE98" s="11">
        <f t="shared" si="78"/>
        <v>5.4551518215432797E-3</v>
      </c>
      <c r="BF98" s="11">
        <f t="shared" si="78"/>
        <v>8.5079777425520527E-3</v>
      </c>
      <c r="BG98" s="11">
        <f t="shared" si="78"/>
        <v>1.2730690247262118E-2</v>
      </c>
      <c r="BH98" s="11">
        <f t="shared" si="78"/>
        <v>1.8508849753758789E-2</v>
      </c>
      <c r="BI98" s="11">
        <f t="shared" si="85"/>
        <v>2.6344492795018676E-2</v>
      </c>
      <c r="BJ98" s="11">
        <f t="shared" si="85"/>
        <v>3.6889268132332044E-2</v>
      </c>
      <c r="BK98" s="11">
        <f t="shared" si="85"/>
        <v>5.0986574865374966E-2</v>
      </c>
      <c r="BL98" s="11">
        <f t="shared" si="85"/>
        <v>6.9725056866124985E-2</v>
      </c>
      <c r="BM98" s="11">
        <f t="shared" si="85"/>
        <v>9.4506403660574792E-2</v>
      </c>
      <c r="BN98" s="11">
        <f t="shared" si="85"/>
        <v>0.12713115006624726</v>
      </c>
      <c r="BO98" s="11">
        <f t="shared" si="85"/>
        <v>0.16990709046738689</v>
      </c>
      <c r="BP98" s="11">
        <f t="shared" si="85"/>
        <v>0.22578607173440637</v>
      </c>
      <c r="BQ98" s="11">
        <f t="shared" si="85"/>
        <v>0.29853635464511802</v>
      </c>
      <c r="BR98" s="11"/>
    </row>
    <row r="99" spans="2:70" x14ac:dyDescent="0.25">
      <c r="B99" t="s">
        <v>58</v>
      </c>
      <c r="C99" s="2">
        <f t="shared" ref="C99:L99" si="93">+IF(C89="Y",50,0)</f>
        <v>0</v>
      </c>
      <c r="D99" s="2">
        <f t="shared" si="93"/>
        <v>0</v>
      </c>
      <c r="E99" s="2">
        <f t="shared" si="93"/>
        <v>0</v>
      </c>
      <c r="F99" s="2">
        <f t="shared" si="93"/>
        <v>0</v>
      </c>
      <c r="G99" s="2">
        <f t="shared" si="93"/>
        <v>0</v>
      </c>
      <c r="H99" s="2">
        <f t="shared" si="93"/>
        <v>0</v>
      </c>
      <c r="I99" s="2">
        <f t="shared" si="93"/>
        <v>0</v>
      </c>
      <c r="J99" s="2">
        <f t="shared" si="93"/>
        <v>0</v>
      </c>
      <c r="K99" s="2">
        <f t="shared" si="93"/>
        <v>0</v>
      </c>
      <c r="L99" s="2">
        <f t="shared" si="93"/>
        <v>0</v>
      </c>
      <c r="BC99" s="7">
        <f t="shared" ref="BC99:BC109" si="94">+BC98+50</f>
        <v>4300</v>
      </c>
      <c r="BD99" s="11">
        <f t="shared" si="78"/>
        <v>2.9494057571332988E-3</v>
      </c>
      <c r="BE99" s="11">
        <f t="shared" si="78"/>
        <v>4.9232745189428098E-3</v>
      </c>
      <c r="BF99" s="11">
        <f t="shared" si="78"/>
        <v>7.6997198570096072E-3</v>
      </c>
      <c r="BG99" s="11">
        <f t="shared" si="78"/>
        <v>1.1553101399390371E-2</v>
      </c>
      <c r="BH99" s="11">
        <f t="shared" si="78"/>
        <v>1.6843053275920495E-2</v>
      </c>
      <c r="BI99" s="11">
        <f t="shared" si="85"/>
        <v>2.4039349675454538E-2</v>
      </c>
      <c r="BJ99" s="11">
        <f t="shared" si="85"/>
        <v>3.3753680341083808E-2</v>
      </c>
      <c r="BK99" s="11">
        <f t="shared" si="85"/>
        <v>4.6780182438981514E-2</v>
      </c>
      <c r="BL99" s="11">
        <f t="shared" si="85"/>
        <v>6.4147052316834957E-2</v>
      </c>
      <c r="BM99" s="11">
        <f t="shared" si="85"/>
        <v>8.7182157376880204E-2</v>
      </c>
      <c r="BN99" s="11">
        <f t="shared" si="85"/>
        <v>0.11759631381127865</v>
      </c>
      <c r="BO99" s="11">
        <f t="shared" si="85"/>
        <v>0.15758882640850125</v>
      </c>
      <c r="BP99" s="11">
        <f t="shared" si="85"/>
        <v>0.20998104671299778</v>
      </c>
      <c r="BQ99" s="11">
        <f t="shared" si="85"/>
        <v>0.27838515070657233</v>
      </c>
      <c r="BR99" s="11"/>
    </row>
    <row r="100" spans="2:70" x14ac:dyDescent="0.25">
      <c r="B100" s="3" t="s">
        <v>55</v>
      </c>
      <c r="C100" s="2">
        <f>+C90*1000</f>
        <v>0</v>
      </c>
      <c r="D100" s="2">
        <f t="shared" ref="D100:L100" si="95">+D90*1000</f>
        <v>0</v>
      </c>
      <c r="E100" s="2">
        <f t="shared" si="95"/>
        <v>0</v>
      </c>
      <c r="F100" s="2">
        <f t="shared" si="95"/>
        <v>0</v>
      </c>
      <c r="G100" s="2">
        <f t="shared" si="95"/>
        <v>0</v>
      </c>
      <c r="H100" s="2">
        <f t="shared" si="95"/>
        <v>0</v>
      </c>
      <c r="I100" s="2">
        <f t="shared" si="95"/>
        <v>0</v>
      </c>
      <c r="J100" s="2">
        <f t="shared" si="95"/>
        <v>0</v>
      </c>
      <c r="K100" s="2">
        <f t="shared" si="95"/>
        <v>0</v>
      </c>
      <c r="L100" s="2">
        <f t="shared" si="95"/>
        <v>0</v>
      </c>
      <c r="BC100" s="7">
        <f t="shared" si="94"/>
        <v>4350</v>
      </c>
      <c r="BD100" s="11">
        <f t="shared" si="78"/>
        <v>2.6544651814199688E-3</v>
      </c>
      <c r="BE100" s="11">
        <f t="shared" si="78"/>
        <v>4.4432552533458861E-3</v>
      </c>
      <c r="BF100" s="11">
        <f t="shared" si="78"/>
        <v>6.9682464705936942E-3</v>
      </c>
      <c r="BG100" s="11">
        <f t="shared" si="78"/>
        <v>1.0484439519946761E-2</v>
      </c>
      <c r="BH100" s="11">
        <f t="shared" si="78"/>
        <v>1.5327178481087647E-2</v>
      </c>
      <c r="BI100" s="11">
        <f t="shared" si="85"/>
        <v>2.1935906578852259E-2</v>
      </c>
      <c r="BJ100" s="11">
        <f t="shared" si="85"/>
        <v>3.0884617512091674E-2</v>
      </c>
      <c r="BK100" s="11">
        <f t="shared" si="85"/>
        <v>4.2920817387765521E-2</v>
      </c>
      <c r="BL100" s="11">
        <f t="shared" si="85"/>
        <v>5.9015288131488132E-2</v>
      </c>
      <c r="BM100" s="11">
        <f t="shared" si="85"/>
        <v>8.042554018017195E-2</v>
      </c>
      <c r="BN100" s="11">
        <f t="shared" si="85"/>
        <v>0.1087765902754327</v>
      </c>
      <c r="BO100" s="11">
        <f t="shared" si="85"/>
        <v>0.14616363649388481</v>
      </c>
      <c r="BP100" s="11">
        <f t="shared" si="85"/>
        <v>0.1952823734430878</v>
      </c>
      <c r="BQ100" s="11">
        <f t="shared" si="85"/>
        <v>0.25959415303387851</v>
      </c>
      <c r="BR100" s="11"/>
    </row>
    <row r="101" spans="2:70" x14ac:dyDescent="0.25">
      <c r="B101" s="3" t="s">
        <v>63</v>
      </c>
      <c r="C101" s="7">
        <f>+C91/10000</f>
        <v>0</v>
      </c>
      <c r="D101" s="7">
        <f t="shared" ref="D101:L101" si="96">+D91/10000</f>
        <v>0</v>
      </c>
      <c r="E101" s="7">
        <f t="shared" si="96"/>
        <v>0</v>
      </c>
      <c r="F101" s="7">
        <f t="shared" si="96"/>
        <v>0</v>
      </c>
      <c r="G101" s="7">
        <f t="shared" si="96"/>
        <v>0</v>
      </c>
      <c r="H101" s="7">
        <f t="shared" si="96"/>
        <v>0</v>
      </c>
      <c r="I101" s="7">
        <f t="shared" si="96"/>
        <v>0</v>
      </c>
      <c r="J101" s="7">
        <f t="shared" si="96"/>
        <v>0</v>
      </c>
      <c r="K101" s="7">
        <f t="shared" si="96"/>
        <v>0</v>
      </c>
      <c r="L101" s="7">
        <f t="shared" si="96"/>
        <v>0</v>
      </c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BC101" s="7">
        <f t="shared" si="94"/>
        <v>4400</v>
      </c>
      <c r="BD101" s="11">
        <f t="shared" si="78"/>
        <v>2.3890186632779722E-3</v>
      </c>
      <c r="BE101" s="11">
        <f t="shared" si="78"/>
        <v>4.0100378661446622E-3</v>
      </c>
      <c r="BF101" s="11">
        <f t="shared" si="78"/>
        <v>6.3062630558872925E-3</v>
      </c>
      <c r="BG101" s="11">
        <f t="shared" si="78"/>
        <v>9.5146288643516846E-3</v>
      </c>
      <c r="BH101" s="11">
        <f t="shared" si="78"/>
        <v>1.3947732417789757E-2</v>
      </c>
      <c r="BI101" s="11">
        <f t="shared" si="85"/>
        <v>2.001651475320268E-2</v>
      </c>
      <c r="BJ101" s="11">
        <f t="shared" si="85"/>
        <v>2.8259425023563874E-2</v>
      </c>
      <c r="BK101" s="11">
        <f t="shared" si="85"/>
        <v>3.9379849953274849E-2</v>
      </c>
      <c r="BL101" s="11">
        <f t="shared" ref="BL101:BQ125" si="97">+BL100*BL$16</f>
        <v>5.429406508096906E-2</v>
      </c>
      <c r="BM101" s="11">
        <f t="shared" si="97"/>
        <v>7.4192560816208591E-2</v>
      </c>
      <c r="BN101" s="11">
        <f t="shared" si="97"/>
        <v>0.10061834600477519</v>
      </c>
      <c r="BO101" s="11">
        <f t="shared" si="97"/>
        <v>0.13556677284807808</v>
      </c>
      <c r="BP101" s="11">
        <f t="shared" si="97"/>
        <v>0.18161260730207154</v>
      </c>
      <c r="BQ101" s="11">
        <f t="shared" si="97"/>
        <v>0.24207154770409153</v>
      </c>
      <c r="BR101" s="11"/>
    </row>
    <row r="102" spans="2:70" x14ac:dyDescent="0.25">
      <c r="B102" s="3" t="s">
        <v>64</v>
      </c>
      <c r="C102" s="7" t="str">
        <f>IF(C83&gt;0,SUM(C93:C101)-275+H59,"")</f>
        <v/>
      </c>
      <c r="D102" s="7" t="str">
        <f t="shared" ref="D102:L102" si="98">IF(D83&gt;0,SUM(D93:D101)-275+I59,"")</f>
        <v/>
      </c>
      <c r="E102" s="7" t="str">
        <f t="shared" si="98"/>
        <v/>
      </c>
      <c r="F102" s="7" t="str">
        <f t="shared" si="98"/>
        <v/>
      </c>
      <c r="G102" s="7" t="str">
        <f t="shared" si="98"/>
        <v/>
      </c>
      <c r="H102" s="7" t="str">
        <f t="shared" si="98"/>
        <v/>
      </c>
      <c r="I102" s="7" t="str">
        <f t="shared" si="98"/>
        <v/>
      </c>
      <c r="J102" s="7" t="str">
        <f t="shared" si="98"/>
        <v/>
      </c>
      <c r="K102" s="7" t="str">
        <f t="shared" si="98"/>
        <v/>
      </c>
      <c r="L102" s="7" t="str">
        <f t="shared" si="98"/>
        <v/>
      </c>
      <c r="M102" s="7" t="e">
        <f>AVERAGEIF(C102:L102,"&gt;0")</f>
        <v>#DIV/0!</v>
      </c>
      <c r="N102" s="7"/>
      <c r="O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BC102" s="7">
        <f t="shared" si="94"/>
        <v>4450</v>
      </c>
      <c r="BD102" s="11">
        <f t="shared" ref="BD102:BK125" si="99">+BD101*BD$16</f>
        <v>2.1501167969501752E-3</v>
      </c>
      <c r="BE102" s="11">
        <f t="shared" si="99"/>
        <v>3.6190591741955577E-3</v>
      </c>
      <c r="BF102" s="11">
        <f t="shared" si="99"/>
        <v>5.7071680655779991E-3</v>
      </c>
      <c r="BG102" s="11">
        <f t="shared" si="99"/>
        <v>8.6345256943991533E-3</v>
      </c>
      <c r="BH102" s="11">
        <f t="shared" si="99"/>
        <v>1.2692436500188677E-2</v>
      </c>
      <c r="BI102" s="11">
        <f t="shared" si="99"/>
        <v>1.8265069712297442E-2</v>
      </c>
      <c r="BJ102" s="11">
        <f t="shared" si="99"/>
        <v>2.5857373896560936E-2</v>
      </c>
      <c r="BK102" s="11">
        <f t="shared" si="99"/>
        <v>3.6131012332129661E-2</v>
      </c>
      <c r="BL102" s="11">
        <f t="shared" si="97"/>
        <v>4.9950539874491516E-2</v>
      </c>
      <c r="BM102" s="11">
        <f t="shared" si="97"/>
        <v>6.844263735295239E-2</v>
      </c>
      <c r="BN102" s="11">
        <f t="shared" si="97"/>
        <v>9.3071970054417003E-2</v>
      </c>
      <c r="BO102" s="11">
        <f t="shared" si="97"/>
        <v>0.12573818181659235</v>
      </c>
      <c r="BP102" s="11">
        <f t="shared" si="97"/>
        <v>0.16889972479092644</v>
      </c>
      <c r="BQ102" s="11">
        <f t="shared" si="97"/>
        <v>0.22573171823406518</v>
      </c>
      <c r="BR102" s="11"/>
    </row>
    <row r="103" spans="2:70" x14ac:dyDescent="0.25">
      <c r="B103" s="15" t="s">
        <v>65</v>
      </c>
      <c r="C103" s="7" t="str">
        <f>IF(C93&gt;0,C102/$M105*1500,"")</f>
        <v/>
      </c>
      <c r="D103" s="7" t="str">
        <f t="shared" ref="D103:L103" si="100">IF(D93&gt;0,D102/$M105*1500,"")</f>
        <v/>
      </c>
      <c r="E103" s="7" t="str">
        <f t="shared" si="100"/>
        <v/>
      </c>
      <c r="F103" s="7" t="str">
        <f t="shared" si="100"/>
        <v/>
      </c>
      <c r="G103" s="7" t="str">
        <f t="shared" si="100"/>
        <v/>
      </c>
      <c r="H103" s="7" t="str">
        <f t="shared" si="100"/>
        <v/>
      </c>
      <c r="I103" s="7" t="str">
        <f t="shared" si="100"/>
        <v/>
      </c>
      <c r="J103" s="7" t="str">
        <f t="shared" si="100"/>
        <v/>
      </c>
      <c r="K103" s="7" t="str">
        <f t="shared" si="100"/>
        <v/>
      </c>
      <c r="L103" s="7" t="str">
        <f t="shared" si="100"/>
        <v/>
      </c>
      <c r="M103" s="7">
        <f>SUM(C103:L103)</f>
        <v>0</v>
      </c>
      <c r="N103" s="7">
        <f>+M103+M150</f>
        <v>0</v>
      </c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BC103" s="7">
        <f t="shared" si="94"/>
        <v>4500</v>
      </c>
      <c r="BD103" s="11">
        <f t="shared" si="99"/>
        <v>1.9351051172551577E-3</v>
      </c>
      <c r="BE103" s="11">
        <f t="shared" si="99"/>
        <v>3.2662009047114905E-3</v>
      </c>
      <c r="BF103" s="11">
        <f t="shared" si="99"/>
        <v>5.164987099348089E-3</v>
      </c>
      <c r="BG103" s="11">
        <f t="shared" si="99"/>
        <v>7.8358320676672304E-3</v>
      </c>
      <c r="BH103" s="11">
        <f t="shared" si="99"/>
        <v>1.1550117215171693E-2</v>
      </c>
      <c r="BI103" s="11">
        <f t="shared" si="99"/>
        <v>1.6666876112471411E-2</v>
      </c>
      <c r="BJ103" s="11">
        <f t="shared" si="99"/>
        <v>2.3659497115353249E-2</v>
      </c>
      <c r="BK103" s="11">
        <f t="shared" si="99"/>
        <v>3.3150203814728954E-2</v>
      </c>
      <c r="BL103" s="11">
        <f t="shared" si="97"/>
        <v>4.5954496684532171E-2</v>
      </c>
      <c r="BM103" s="11">
        <f t="shared" si="97"/>
        <v>6.313833295809855E-2</v>
      </c>
      <c r="BN103" s="11">
        <f t="shared" si="97"/>
        <v>8.6091572300335678E-2</v>
      </c>
      <c r="BO103" s="11">
        <f t="shared" si="97"/>
        <v>0.11662216363488934</v>
      </c>
      <c r="BP103" s="11">
        <f t="shared" si="97"/>
        <v>0.15707674405556149</v>
      </c>
      <c r="BQ103" s="11">
        <f t="shared" si="97"/>
        <v>0.21049482725326563</v>
      </c>
      <c r="BR103" s="11"/>
    </row>
    <row r="104" spans="2:70" x14ac:dyDescent="0.25">
      <c r="B104" s="15"/>
      <c r="C104" s="5" t="str">
        <f>IFERROR(C103/$N103,"")</f>
        <v/>
      </c>
      <c r="D104" s="5" t="str">
        <f t="shared" ref="D104:L104" si="101">IFERROR(D103/$N103,"")</f>
        <v/>
      </c>
      <c r="E104" s="5" t="str">
        <f t="shared" si="101"/>
        <v/>
      </c>
      <c r="F104" s="5" t="str">
        <f t="shared" si="101"/>
        <v/>
      </c>
      <c r="G104" s="5" t="str">
        <f t="shared" si="101"/>
        <v/>
      </c>
      <c r="H104" s="5" t="str">
        <f t="shared" si="101"/>
        <v/>
      </c>
      <c r="I104" s="5" t="str">
        <f t="shared" si="101"/>
        <v/>
      </c>
      <c r="J104" s="5" t="str">
        <f t="shared" si="101"/>
        <v/>
      </c>
      <c r="K104" s="5" t="str">
        <f t="shared" si="101"/>
        <v/>
      </c>
      <c r="L104" s="5" t="str">
        <f t="shared" si="101"/>
        <v/>
      </c>
      <c r="M104" s="4" t="e">
        <f>+M225</f>
        <v>#DIV/0!</v>
      </c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BC104" s="7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</row>
    <row r="105" spans="2:70" x14ac:dyDescent="0.25">
      <c r="B105" s="15"/>
      <c r="C105" s="4" t="str">
        <f>IFERROR(C104/$M104,"")</f>
        <v/>
      </c>
      <c r="D105" s="4" t="str">
        <f t="shared" ref="D105:L105" si="102">IFERROR(D104/$M104,"")</f>
        <v/>
      </c>
      <c r="E105" s="4" t="str">
        <f t="shared" si="102"/>
        <v/>
      </c>
      <c r="F105" s="4" t="str">
        <f t="shared" si="102"/>
        <v/>
      </c>
      <c r="G105" s="4" t="str">
        <f t="shared" si="102"/>
        <v/>
      </c>
      <c r="H105" s="4" t="str">
        <f t="shared" si="102"/>
        <v/>
      </c>
      <c r="I105" s="4" t="str">
        <f t="shared" si="102"/>
        <v/>
      </c>
      <c r="J105" s="4" t="str">
        <f t="shared" si="102"/>
        <v/>
      </c>
      <c r="K105" s="4" t="str">
        <f t="shared" si="102"/>
        <v/>
      </c>
      <c r="L105" s="4" t="str">
        <f t="shared" si="102"/>
        <v/>
      </c>
      <c r="M105" s="143" t="e">
        <f>AVERAGE(C102:L102,C149:L149)</f>
        <v>#DIV/0!</v>
      </c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BC105" s="7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</row>
    <row r="106" spans="2:70" x14ac:dyDescent="0.25">
      <c r="B106" s="2" t="s">
        <v>137</v>
      </c>
      <c r="C106" s="4">
        <f>+'R1'!BW4</f>
        <v>0</v>
      </c>
      <c r="D106" s="4">
        <f>+'R1'!BX4</f>
        <v>0</v>
      </c>
      <c r="E106" s="4">
        <f>+'R1'!BY4</f>
        <v>0</v>
      </c>
      <c r="F106" s="4">
        <f>+'R1'!BZ4</f>
        <v>0</v>
      </c>
      <c r="G106" s="4">
        <f>+'R1'!CA4</f>
        <v>0</v>
      </c>
      <c r="H106" s="4">
        <f>+'R1'!CB4</f>
        <v>0</v>
      </c>
      <c r="I106" s="4">
        <f>+'R1'!CC4</f>
        <v>0</v>
      </c>
      <c r="J106" s="4">
        <f>+'R1'!CD4</f>
        <v>0</v>
      </c>
      <c r="K106" s="4">
        <f>+'R1'!CE4</f>
        <v>0</v>
      </c>
      <c r="L106" s="4">
        <f>+'R1'!CF4</f>
        <v>0</v>
      </c>
      <c r="BC106" s="7">
        <f>+BC103+50</f>
        <v>4550</v>
      </c>
      <c r="BD106" s="11">
        <f t="shared" ref="BD106:BQ106" si="103">+BD103*BD$16</f>
        <v>1.741594605529642E-3</v>
      </c>
      <c r="BE106" s="11">
        <f t="shared" si="103"/>
        <v>2.9477463165021203E-3</v>
      </c>
      <c r="BF106" s="11">
        <f t="shared" si="103"/>
        <v>4.6743133249100201E-3</v>
      </c>
      <c r="BG106" s="11">
        <f t="shared" si="103"/>
        <v>7.1110176014080101E-3</v>
      </c>
      <c r="BH106" s="11">
        <f t="shared" si="103"/>
        <v>1.0510606665806239E-2</v>
      </c>
      <c r="BI106" s="11">
        <f t="shared" si="103"/>
        <v>1.5208524452630158E-2</v>
      </c>
      <c r="BJ106" s="11">
        <f t="shared" si="103"/>
        <v>2.1648439860548215E-2</v>
      </c>
      <c r="BK106" s="11">
        <f t="shared" si="103"/>
        <v>3.0415312000013805E-2</v>
      </c>
      <c r="BL106" s="11">
        <f t="shared" si="103"/>
        <v>4.2278136949769576E-2</v>
      </c>
      <c r="BM106" s="11">
        <f t="shared" si="103"/>
        <v>5.8245112153845882E-2</v>
      </c>
      <c r="BN106" s="11">
        <f t="shared" si="103"/>
        <v>7.9634704377810464E-2</v>
      </c>
      <c r="BO106" s="11">
        <f t="shared" si="103"/>
        <v>0.10816705677135979</v>
      </c>
      <c r="BP106" s="11">
        <f t="shared" si="103"/>
        <v>0.14608137197167209</v>
      </c>
      <c r="BQ106" s="11">
        <f t="shared" si="103"/>
        <v>0.19628642641367006</v>
      </c>
      <c r="BR106" s="11"/>
    </row>
    <row r="107" spans="2:70" x14ac:dyDescent="0.25">
      <c r="B107" s="14" t="s">
        <v>67</v>
      </c>
      <c r="BC107" s="7">
        <f t="shared" si="94"/>
        <v>4600</v>
      </c>
      <c r="BD107" s="11">
        <f t="shared" si="99"/>
        <v>1.5674351449766779E-3</v>
      </c>
      <c r="BE107" s="11">
        <f t="shared" si="99"/>
        <v>2.6603410506431634E-3</v>
      </c>
      <c r="BF107" s="11">
        <f t="shared" si="99"/>
        <v>4.2302535590435682E-3</v>
      </c>
      <c r="BG107" s="11">
        <f t="shared" si="99"/>
        <v>6.4532484732777685E-3</v>
      </c>
      <c r="BH107" s="11">
        <f t="shared" si="99"/>
        <v>9.5646520658836751E-3</v>
      </c>
      <c r="BI107" s="11">
        <f t="shared" si="99"/>
        <v>1.3877778563025016E-2</v>
      </c>
      <c r="BJ107" s="11">
        <f t="shared" si="99"/>
        <v>1.9808322472401611E-2</v>
      </c>
      <c r="BK107" s="11">
        <f t="shared" si="99"/>
        <v>2.7906048760012656E-2</v>
      </c>
      <c r="BL107" s="11">
        <f t="shared" si="97"/>
        <v>3.8895885993787994E-2</v>
      </c>
      <c r="BM107" s="11">
        <f t="shared" si="97"/>
        <v>5.3731115961922801E-2</v>
      </c>
      <c r="BN107" s="11">
        <f t="shared" si="97"/>
        <v>7.366210154947464E-2</v>
      </c>
      <c r="BO107" s="11">
        <f t="shared" si="97"/>
        <v>0.10032494515543615</v>
      </c>
      <c r="BP107" s="11">
        <f t="shared" si="97"/>
        <v>0.13585567593365497</v>
      </c>
      <c r="BQ107" s="11">
        <f t="shared" si="97"/>
        <v>0.18303709263074719</v>
      </c>
      <c r="BR107" s="11"/>
    </row>
    <row r="108" spans="2:70" x14ac:dyDescent="0.25">
      <c r="B108" s="12" t="s">
        <v>62</v>
      </c>
      <c r="C108" s="7">
        <f>+C83*500</f>
        <v>0</v>
      </c>
      <c r="D108" s="7">
        <f t="shared" ref="D108:L108" si="104">+D83*500</f>
        <v>0</v>
      </c>
      <c r="E108" s="7">
        <f t="shared" si="104"/>
        <v>0</v>
      </c>
      <c r="F108" s="7">
        <f t="shared" si="104"/>
        <v>0</v>
      </c>
      <c r="G108" s="7">
        <f t="shared" si="104"/>
        <v>0</v>
      </c>
      <c r="H108" s="7">
        <f t="shared" si="104"/>
        <v>0</v>
      </c>
      <c r="I108" s="7">
        <f t="shared" si="104"/>
        <v>0</v>
      </c>
      <c r="J108" s="7">
        <f t="shared" si="104"/>
        <v>0</v>
      </c>
      <c r="K108" s="7">
        <f t="shared" si="104"/>
        <v>0</v>
      </c>
      <c r="L108" s="7">
        <f t="shared" si="104"/>
        <v>0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BC108" s="7">
        <f t="shared" si="94"/>
        <v>4650</v>
      </c>
      <c r="BD108" s="11">
        <f t="shared" si="99"/>
        <v>1.4106916304790101E-3</v>
      </c>
      <c r="BE108" s="11">
        <f t="shared" si="99"/>
        <v>2.4009577982054549E-3</v>
      </c>
      <c r="BF108" s="11">
        <f t="shared" si="99"/>
        <v>3.8283794709344288E-3</v>
      </c>
      <c r="BG108" s="11">
        <f t="shared" si="99"/>
        <v>5.856322989499574E-3</v>
      </c>
      <c r="BH108" s="11">
        <f t="shared" si="99"/>
        <v>8.7038333799541422E-3</v>
      </c>
      <c r="BI108" s="11">
        <f t="shared" si="99"/>
        <v>1.2663472938760323E-2</v>
      </c>
      <c r="BJ108" s="11">
        <f t="shared" si="99"/>
        <v>1.8124615062247468E-2</v>
      </c>
      <c r="BK108" s="11">
        <f t="shared" si="99"/>
        <v>2.5603799737311601E-2</v>
      </c>
      <c r="BL108" s="11">
        <f t="shared" si="97"/>
        <v>3.5784215114284937E-2</v>
      </c>
      <c r="BM108" s="11">
        <f t="shared" si="97"/>
        <v>4.9566954474873762E-2</v>
      </c>
      <c r="BN108" s="11">
        <f t="shared" si="97"/>
        <v>6.8137443933264E-2</v>
      </c>
      <c r="BO108" s="11">
        <f t="shared" si="97"/>
        <v>9.3051386631666969E-2</v>
      </c>
      <c r="BP108" s="11">
        <f t="shared" si="97"/>
        <v>0.12634577861829904</v>
      </c>
      <c r="BQ108" s="11">
        <f t="shared" si="97"/>
        <v>0.17068208887817163</v>
      </c>
      <c r="BR108" s="11"/>
    </row>
    <row r="109" spans="2:70" x14ac:dyDescent="0.25">
      <c r="B109" s="12" t="s">
        <v>21</v>
      </c>
      <c r="C109" s="7">
        <f>+C84*200</f>
        <v>0</v>
      </c>
      <c r="D109" s="7">
        <f t="shared" ref="D109:L109" si="105">+D84*200</f>
        <v>0</v>
      </c>
      <c r="E109" s="7">
        <f t="shared" si="105"/>
        <v>0</v>
      </c>
      <c r="F109" s="7">
        <f t="shared" si="105"/>
        <v>0</v>
      </c>
      <c r="G109" s="7">
        <f t="shared" si="105"/>
        <v>0</v>
      </c>
      <c r="H109" s="7">
        <f t="shared" si="105"/>
        <v>0</v>
      </c>
      <c r="I109" s="7">
        <f t="shared" si="105"/>
        <v>0</v>
      </c>
      <c r="J109" s="7">
        <f t="shared" si="105"/>
        <v>0</v>
      </c>
      <c r="K109" s="7">
        <f t="shared" si="105"/>
        <v>0</v>
      </c>
      <c r="L109" s="7">
        <f t="shared" si="105"/>
        <v>0</v>
      </c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BC109" s="7">
        <f t="shared" si="94"/>
        <v>4700</v>
      </c>
      <c r="BD109" s="11">
        <f t="shared" si="99"/>
        <v>1.2696224674311092E-3</v>
      </c>
      <c r="BE109" s="11">
        <f t="shared" si="99"/>
        <v>2.1668644128804231E-3</v>
      </c>
      <c r="BF109" s="11">
        <f t="shared" si="99"/>
        <v>3.4646834211956579E-3</v>
      </c>
      <c r="BG109" s="11">
        <f t="shared" si="99"/>
        <v>5.3146131129708628E-3</v>
      </c>
      <c r="BH109" s="11">
        <f t="shared" si="99"/>
        <v>7.9204883757582681E-3</v>
      </c>
      <c r="BI109" s="11">
        <f t="shared" si="99"/>
        <v>1.1555419056618792E-2</v>
      </c>
      <c r="BJ109" s="11">
        <f t="shared" si="99"/>
        <v>1.6584022781956427E-2</v>
      </c>
      <c r="BK109" s="11">
        <f t="shared" si="99"/>
        <v>2.3491486258983386E-2</v>
      </c>
      <c r="BL109" s="11">
        <f t="shared" si="97"/>
        <v>3.2921477905142126E-2</v>
      </c>
      <c r="BM109" s="11">
        <f t="shared" si="97"/>
        <v>4.5725515503071024E-2</v>
      </c>
      <c r="BN109" s="11">
        <f t="shared" si="97"/>
        <v>6.3027135638269172E-2</v>
      </c>
      <c r="BO109" s="11">
        <f t="shared" si="97"/>
        <v>8.6305161100871067E-2</v>
      </c>
      <c r="BP109" s="11">
        <f t="shared" si="97"/>
        <v>0.11750157411501803</v>
      </c>
      <c r="BQ109" s="11">
        <f t="shared" si="97"/>
        <v>0.15916104787889493</v>
      </c>
      <c r="BR109" s="11"/>
    </row>
    <row r="110" spans="2:70" x14ac:dyDescent="0.25">
      <c r="B110" s="12" t="s">
        <v>64</v>
      </c>
      <c r="C110" s="7">
        <f>SUM(C108:C109)</f>
        <v>0</v>
      </c>
      <c r="D110" s="7">
        <f t="shared" ref="D110:L110" si="106">SUM(D108:D109)</f>
        <v>0</v>
      </c>
      <c r="E110" s="7">
        <f t="shared" si="106"/>
        <v>0</v>
      </c>
      <c r="F110" s="7">
        <f t="shared" si="106"/>
        <v>0</v>
      </c>
      <c r="G110" s="7">
        <f t="shared" si="106"/>
        <v>0</v>
      </c>
      <c r="H110" s="7">
        <f t="shared" si="106"/>
        <v>0</v>
      </c>
      <c r="I110" s="7">
        <f t="shared" si="106"/>
        <v>0</v>
      </c>
      <c r="J110" s="7">
        <f t="shared" si="106"/>
        <v>0</v>
      </c>
      <c r="K110" s="7">
        <f t="shared" si="106"/>
        <v>0</v>
      </c>
      <c r="L110" s="7">
        <f t="shared" si="106"/>
        <v>0</v>
      </c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BC110" s="7">
        <f>+BC109+50</f>
        <v>4750</v>
      </c>
      <c r="BD110" s="11">
        <f t="shared" si="99"/>
        <v>1.1426602206879982E-3</v>
      </c>
      <c r="BE110" s="11">
        <f t="shared" si="99"/>
        <v>1.955595132624582E-3</v>
      </c>
      <c r="BF110" s="11">
        <f t="shared" si="99"/>
        <v>3.13553849618207E-3</v>
      </c>
      <c r="BG110" s="11">
        <f t="shared" si="99"/>
        <v>4.8230114000210574E-3</v>
      </c>
      <c r="BH110" s="11">
        <f t="shared" si="99"/>
        <v>7.207644421940022E-3</v>
      </c>
      <c r="BI110" s="11">
        <f t="shared" si="99"/>
        <v>1.0544319889164645E-2</v>
      </c>
      <c r="BJ110" s="11">
        <f t="shared" si="99"/>
        <v>1.5174380845490125E-2</v>
      </c>
      <c r="BK110" s="11">
        <f t="shared" si="99"/>
        <v>2.1553438642617249E-2</v>
      </c>
      <c r="BL110" s="11">
        <f t="shared" si="97"/>
        <v>3.0287759672730744E-2</v>
      </c>
      <c r="BM110" s="11">
        <f t="shared" si="97"/>
        <v>4.2181788051583E-2</v>
      </c>
      <c r="BN110" s="11">
        <f t="shared" si="97"/>
        <v>5.8300100465398949E-2</v>
      </c>
      <c r="BO110" s="11">
        <f t="shared" si="97"/>
        <v>8.0048036921057872E-2</v>
      </c>
      <c r="BP110" s="11">
        <f t="shared" si="97"/>
        <v>0.1092764639269667</v>
      </c>
      <c r="BQ110" s="11">
        <f t="shared" si="97"/>
        <v>0.14841767714706941</v>
      </c>
      <c r="BR110" s="11"/>
    </row>
    <row r="111" spans="2:70" x14ac:dyDescent="0.25">
      <c r="BC111" s="7">
        <f t="shared" ref="BC111:BC115" si="107">+BC110+50</f>
        <v>4800</v>
      </c>
      <c r="BD111" s="11">
        <f t="shared" si="99"/>
        <v>1.0283941986191985E-3</v>
      </c>
      <c r="BE111" s="11">
        <f t="shared" si="99"/>
        <v>1.7649246071936853E-3</v>
      </c>
      <c r="BF111" s="11">
        <f t="shared" si="99"/>
        <v>2.8376623390447731E-3</v>
      </c>
      <c r="BG111" s="11">
        <f t="shared" si="99"/>
        <v>4.3768828455191091E-3</v>
      </c>
      <c r="BH111" s="11">
        <f t="shared" si="99"/>
        <v>6.5589564239654187E-3</v>
      </c>
      <c r="BI111" s="11">
        <f t="shared" si="99"/>
        <v>9.6216918988627359E-3</v>
      </c>
      <c r="BJ111" s="11">
        <f t="shared" si="99"/>
        <v>1.388455847362346E-2</v>
      </c>
      <c r="BK111" s="11">
        <f t="shared" si="99"/>
        <v>1.9775279954601318E-2</v>
      </c>
      <c r="BL111" s="11">
        <f t="shared" si="97"/>
        <v>2.7864738898912271E-2</v>
      </c>
      <c r="BM111" s="11">
        <f t="shared" si="97"/>
        <v>3.89126994775853E-2</v>
      </c>
      <c r="BN111" s="11">
        <f t="shared" si="97"/>
        <v>5.3927592930493998E-2</v>
      </c>
      <c r="BO111" s="11">
        <f t="shared" si="97"/>
        <v>7.4244554244281127E-2</v>
      </c>
      <c r="BP111" s="11">
        <f t="shared" si="97"/>
        <v>0.10162711145207896</v>
      </c>
      <c r="BQ111" s="11">
        <f t="shared" si="97"/>
        <v>0.13839948393964213</v>
      </c>
      <c r="BR111" s="11"/>
    </row>
    <row r="112" spans="2:70" x14ac:dyDescent="0.25">
      <c r="C112" s="2">
        <f>MIN(ROUND(C83*1.5+C84*0.5,0),15)</f>
        <v>0</v>
      </c>
      <c r="D112" s="2">
        <f t="shared" ref="D112:L112" si="108">MIN(ROUND(D83*1.5+D84*0.5,0),15)</f>
        <v>0</v>
      </c>
      <c r="E112" s="2">
        <f t="shared" si="108"/>
        <v>0</v>
      </c>
      <c r="F112" s="2">
        <f t="shared" si="108"/>
        <v>0</v>
      </c>
      <c r="G112" s="2">
        <f t="shared" si="108"/>
        <v>0</v>
      </c>
      <c r="H112" s="2">
        <f t="shared" si="108"/>
        <v>0</v>
      </c>
      <c r="I112" s="2">
        <f t="shared" si="108"/>
        <v>0</v>
      </c>
      <c r="J112" s="2">
        <f t="shared" si="108"/>
        <v>0</v>
      </c>
      <c r="K112" s="2">
        <f t="shared" si="108"/>
        <v>0</v>
      </c>
      <c r="L112" s="2">
        <f t="shared" si="108"/>
        <v>0</v>
      </c>
      <c r="BC112" s="7">
        <f t="shared" si="107"/>
        <v>4850</v>
      </c>
      <c r="BD112" s="11">
        <f t="shared" si="99"/>
        <v>9.255547787572787E-4</v>
      </c>
      <c r="BE112" s="11">
        <f t="shared" si="99"/>
        <v>1.5928444579923009E-3</v>
      </c>
      <c r="BF112" s="11">
        <f t="shared" si="99"/>
        <v>2.5680844168355192E-3</v>
      </c>
      <c r="BG112" s="11">
        <f t="shared" si="99"/>
        <v>3.972021182308591E-3</v>
      </c>
      <c r="BH112" s="11">
        <f t="shared" si="99"/>
        <v>5.9686503458085301E-3</v>
      </c>
      <c r="BI112" s="11">
        <f t="shared" si="99"/>
        <v>8.7797938577122443E-3</v>
      </c>
      <c r="BJ112" s="11">
        <f t="shared" si="99"/>
        <v>1.2704371003365461E-2</v>
      </c>
      <c r="BK112" s="11">
        <f t="shared" si="99"/>
        <v>1.8143819358346702E-2</v>
      </c>
      <c r="BL112" s="11">
        <f t="shared" si="97"/>
        <v>2.5635559786999277E-2</v>
      </c>
      <c r="BM112" s="11">
        <f t="shared" si="97"/>
        <v>3.5896965268072421E-2</v>
      </c>
      <c r="BN112" s="11">
        <f t="shared" si="97"/>
        <v>4.9883023460706923E-2</v>
      </c>
      <c r="BO112" s="11">
        <f t="shared" si="97"/>
        <v>6.8861824061570709E-2</v>
      </c>
      <c r="BP112" s="11">
        <f t="shared" si="97"/>
        <v>9.4513213650433373E-2</v>
      </c>
      <c r="BQ112" s="11">
        <f t="shared" si="97"/>
        <v>0.12905751877371618</v>
      </c>
      <c r="BR112" s="11"/>
    </row>
    <row r="113" spans="2:70" x14ac:dyDescent="0.25">
      <c r="B113" s="14" t="s">
        <v>68</v>
      </c>
      <c r="BC113" s="7">
        <f t="shared" si="107"/>
        <v>4900</v>
      </c>
      <c r="BD113" s="11">
        <f t="shared" si="99"/>
        <v>8.3299930088155086E-4</v>
      </c>
      <c r="BE113" s="11">
        <f t="shared" si="99"/>
        <v>1.4375421233380516E-3</v>
      </c>
      <c r="BF113" s="11">
        <f t="shared" si="99"/>
        <v>2.3241163972361448E-3</v>
      </c>
      <c r="BG113" s="11">
        <f t="shared" si="99"/>
        <v>3.6046092229450456E-3</v>
      </c>
      <c r="BH113" s="11">
        <f t="shared" si="99"/>
        <v>5.4314718146857609E-3</v>
      </c>
      <c r="BI113" s="11">
        <f t="shared" si="99"/>
        <v>8.0115618951624203E-3</v>
      </c>
      <c r="BJ113" s="11">
        <f t="shared" si="99"/>
        <v>1.1624499468079393E-2</v>
      </c>
      <c r="BK113" s="11">
        <f t="shared" si="99"/>
        <v>1.6646954261283091E-2</v>
      </c>
      <c r="BL113" s="11">
        <f t="shared" si="97"/>
        <v>2.3584715004039324E-2</v>
      </c>
      <c r="BM113" s="11">
        <f t="shared" si="97"/>
        <v>3.3114950459796795E-2</v>
      </c>
      <c r="BN113" s="11">
        <f t="shared" si="97"/>
        <v>4.6141796701153877E-2</v>
      </c>
      <c r="BO113" s="11">
        <f t="shared" si="97"/>
        <v>6.3869341817106795E-2</v>
      </c>
      <c r="BP113" s="11">
        <f t="shared" si="97"/>
        <v>8.7897288694902972E-2</v>
      </c>
      <c r="BQ113" s="11">
        <f t="shared" si="97"/>
        <v>0.12034613625649025</v>
      </c>
      <c r="BR113" s="11"/>
    </row>
    <row r="114" spans="2:70" x14ac:dyDescent="0.25">
      <c r="B114" s="12" t="s">
        <v>22</v>
      </c>
      <c r="C114" s="7">
        <f>+C85</f>
        <v>0</v>
      </c>
      <c r="D114" s="7">
        <f t="shared" ref="D114:L114" si="109">+D85</f>
        <v>0</v>
      </c>
      <c r="E114" s="7">
        <f t="shared" si="109"/>
        <v>0</v>
      </c>
      <c r="F114" s="7">
        <f t="shared" si="109"/>
        <v>0</v>
      </c>
      <c r="G114" s="7">
        <f t="shared" si="109"/>
        <v>0</v>
      </c>
      <c r="H114" s="7">
        <f t="shared" si="109"/>
        <v>0</v>
      </c>
      <c r="I114" s="7">
        <f t="shared" si="109"/>
        <v>0</v>
      </c>
      <c r="J114" s="7">
        <f t="shared" si="109"/>
        <v>0</v>
      </c>
      <c r="K114" s="7">
        <f t="shared" si="109"/>
        <v>0</v>
      </c>
      <c r="L114" s="7">
        <f t="shared" si="109"/>
        <v>0</v>
      </c>
      <c r="M114" s="7"/>
      <c r="BC114" s="7">
        <f t="shared" si="107"/>
        <v>4950</v>
      </c>
      <c r="BD114" s="11">
        <f t="shared" si="99"/>
        <v>7.4969937079339582E-4</v>
      </c>
      <c r="BE114" s="11">
        <f t="shared" si="99"/>
        <v>1.2973817663125915E-3</v>
      </c>
      <c r="BF114" s="11">
        <f t="shared" si="99"/>
        <v>2.1033253394987109E-3</v>
      </c>
      <c r="BG114" s="11">
        <f t="shared" si="99"/>
        <v>3.2711828698226285E-3</v>
      </c>
      <c r="BH114" s="11">
        <f t="shared" si="99"/>
        <v>4.9426393513640416E-3</v>
      </c>
      <c r="BI114" s="11">
        <f t="shared" si="99"/>
        <v>7.3105502293357065E-3</v>
      </c>
      <c r="BJ114" s="11">
        <f t="shared" si="99"/>
        <v>1.0636417013292642E-2</v>
      </c>
      <c r="BK114" s="11">
        <f t="shared" si="99"/>
        <v>1.527358053472723E-2</v>
      </c>
      <c r="BL114" s="11">
        <f t="shared" si="97"/>
        <v>2.1697937803716167E-2</v>
      </c>
      <c r="BM114" s="11">
        <f t="shared" si="97"/>
        <v>3.054854179916253E-2</v>
      </c>
      <c r="BN114" s="11">
        <f t="shared" si="97"/>
        <v>4.268116194856731E-2</v>
      </c>
      <c r="BO114" s="11">
        <f t="shared" si="97"/>
        <v>5.9238814535366516E-2</v>
      </c>
      <c r="BP114" s="11">
        <f t="shared" si="97"/>
        <v>8.1744478486259708E-2</v>
      </c>
      <c r="BQ114" s="11">
        <f t="shared" si="97"/>
        <v>0.11222277205917708</v>
      </c>
      <c r="BR114" s="11"/>
    </row>
    <row r="115" spans="2:70" x14ac:dyDescent="0.25">
      <c r="B115" s="12" t="s">
        <v>55</v>
      </c>
      <c r="C115" s="8">
        <f>+C90</f>
        <v>0</v>
      </c>
      <c r="D115" s="8">
        <f t="shared" ref="D115:L115" si="110">+D90</f>
        <v>0</v>
      </c>
      <c r="E115" s="8">
        <f t="shared" si="110"/>
        <v>0</v>
      </c>
      <c r="F115" s="8">
        <f t="shared" si="110"/>
        <v>0</v>
      </c>
      <c r="G115" s="8">
        <f t="shared" si="110"/>
        <v>0</v>
      </c>
      <c r="H115" s="8">
        <f t="shared" si="110"/>
        <v>0</v>
      </c>
      <c r="I115" s="8">
        <f t="shared" si="110"/>
        <v>0</v>
      </c>
      <c r="J115" s="8">
        <f t="shared" si="110"/>
        <v>0</v>
      </c>
      <c r="K115" s="8">
        <f t="shared" si="110"/>
        <v>0</v>
      </c>
      <c r="L115" s="8">
        <f t="shared" si="110"/>
        <v>0</v>
      </c>
      <c r="M115" s="8"/>
      <c r="BC115" s="7">
        <f t="shared" si="107"/>
        <v>5000</v>
      </c>
      <c r="BD115" s="11">
        <f t="shared" si="99"/>
        <v>6.747294337140562E-4</v>
      </c>
      <c r="BE115" s="11">
        <f t="shared" si="99"/>
        <v>1.1708870440971138E-3</v>
      </c>
      <c r="BF115" s="11">
        <f t="shared" si="99"/>
        <v>1.9035094322463332E-3</v>
      </c>
      <c r="BG115" s="11">
        <f t="shared" si="99"/>
        <v>2.9685984543640349E-3</v>
      </c>
      <c r="BH115" s="11">
        <f t="shared" si="99"/>
        <v>4.4978018097412767E-3</v>
      </c>
      <c r="BI115" s="11">
        <f t="shared" si="99"/>
        <v>6.6708770842688302E-3</v>
      </c>
      <c r="BJ115" s="11">
        <f t="shared" si="99"/>
        <v>9.7323215671627633E-3</v>
      </c>
      <c r="BK115" s="11">
        <f t="shared" si="99"/>
        <v>1.4013510140612228E-2</v>
      </c>
      <c r="BL115" s="11">
        <f t="shared" si="97"/>
        <v>1.9962102779418865E-2</v>
      </c>
      <c r="BM115" s="11">
        <f t="shared" si="97"/>
        <v>2.818102980972742E-2</v>
      </c>
      <c r="BN115" s="11">
        <f t="shared" si="97"/>
        <v>3.9480074802424742E-2</v>
      </c>
      <c r="BO115" s="11">
        <f t="shared" si="97"/>
        <v>5.4944000481552409E-2</v>
      </c>
      <c r="BP115" s="11">
        <f t="shared" si="97"/>
        <v>7.6022364992221481E-2</v>
      </c>
      <c r="BQ115" s="11">
        <f t="shared" si="97"/>
        <v>0.10464773494518255</v>
      </c>
      <c r="BR115" s="11"/>
    </row>
    <row r="116" spans="2:70" x14ac:dyDescent="0.25">
      <c r="B116" s="3" t="s">
        <v>23</v>
      </c>
      <c r="C116" s="2">
        <f>+C114-(C114*C115)</f>
        <v>0</v>
      </c>
      <c r="D116" s="2">
        <f t="shared" ref="D116:L116" si="111">+D114-(D114*D115)</f>
        <v>0</v>
      </c>
      <c r="E116" s="2">
        <f t="shared" si="111"/>
        <v>0</v>
      </c>
      <c r="F116" s="2">
        <f t="shared" si="111"/>
        <v>0</v>
      </c>
      <c r="G116" s="2">
        <f t="shared" si="111"/>
        <v>0</v>
      </c>
      <c r="H116" s="2">
        <f t="shared" si="111"/>
        <v>0</v>
      </c>
      <c r="I116" s="2">
        <f t="shared" si="111"/>
        <v>0</v>
      </c>
      <c r="J116" s="2">
        <f t="shared" si="111"/>
        <v>0</v>
      </c>
      <c r="K116" s="2">
        <f t="shared" si="111"/>
        <v>0</v>
      </c>
      <c r="L116" s="2">
        <f t="shared" si="111"/>
        <v>0</v>
      </c>
      <c r="BC116" s="7">
        <f>+BC115+50</f>
        <v>5050</v>
      </c>
      <c r="BD116" s="11">
        <f t="shared" si="99"/>
        <v>6.0725649034265063E-4</v>
      </c>
      <c r="BE116" s="11">
        <f t="shared" si="99"/>
        <v>1.0567255572976452E-3</v>
      </c>
      <c r="BF116" s="11">
        <f t="shared" si="99"/>
        <v>1.7226760361829315E-3</v>
      </c>
      <c r="BG116" s="11">
        <f t="shared" si="99"/>
        <v>2.6940030973353615E-3</v>
      </c>
      <c r="BH116" s="11">
        <f t="shared" si="99"/>
        <v>4.092999646864561E-3</v>
      </c>
      <c r="BI116" s="11">
        <f t="shared" si="99"/>
        <v>6.0871753393953055E-3</v>
      </c>
      <c r="BJ116" s="11">
        <f t="shared" si="99"/>
        <v>8.9050742339539263E-3</v>
      </c>
      <c r="BK116" s="11">
        <f t="shared" si="99"/>
        <v>1.2857395554011714E-2</v>
      </c>
      <c r="BL116" s="11">
        <f t="shared" si="97"/>
        <v>1.8365134557065347E-2</v>
      </c>
      <c r="BM116" s="11">
        <f t="shared" si="97"/>
        <v>2.5996999999473532E-2</v>
      </c>
      <c r="BN116" s="11">
        <f t="shared" si="97"/>
        <v>3.6519069192242869E-2</v>
      </c>
      <c r="BO116" s="11">
        <f t="shared" si="97"/>
        <v>5.0960560446639831E-2</v>
      </c>
      <c r="BP116" s="11">
        <f t="shared" si="97"/>
        <v>7.070079944276593E-2</v>
      </c>
      <c r="BQ116" s="11">
        <f t="shared" si="97"/>
        <v>9.7584012836382655E-2</v>
      </c>
      <c r="BR116" s="11"/>
    </row>
    <row r="117" spans="2:70" x14ac:dyDescent="0.25">
      <c r="B117" s="3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144">
        <f>+N118+N165</f>
        <v>0</v>
      </c>
      <c r="BC117" s="7">
        <f t="shared" ref="BC117:BC135" si="112">+BC116+50</f>
        <v>5100</v>
      </c>
      <c r="BD117" s="11">
        <f t="shared" si="99"/>
        <v>5.4653084130838563E-4</v>
      </c>
      <c r="BE117" s="11">
        <f t="shared" si="99"/>
        <v>9.5369481546112478E-4</v>
      </c>
      <c r="BF117" s="11">
        <f t="shared" si="99"/>
        <v>1.5590218127455528E-3</v>
      </c>
      <c r="BG117" s="11">
        <f t="shared" si="99"/>
        <v>2.4448078108318403E-3</v>
      </c>
      <c r="BH117" s="11">
        <f t="shared" si="99"/>
        <v>3.7246296786467496E-3</v>
      </c>
      <c r="BI117" s="11">
        <f t="shared" si="99"/>
        <v>5.5545474971982148E-3</v>
      </c>
      <c r="BJ117" s="11">
        <f t="shared" si="99"/>
        <v>8.1481429240678402E-3</v>
      </c>
      <c r="BK117" s="11">
        <f t="shared" si="99"/>
        <v>1.1796660420805743E-2</v>
      </c>
      <c r="BL117" s="11">
        <f t="shared" si="97"/>
        <v>1.6895923792500111E-2</v>
      </c>
      <c r="BM117" s="11">
        <f t="shared" si="97"/>
        <v>2.3982232499514321E-2</v>
      </c>
      <c r="BN117" s="11">
        <f t="shared" si="97"/>
        <v>3.3780139002824637E-2</v>
      </c>
      <c r="BO117" s="11">
        <f t="shared" si="97"/>
        <v>4.7265919814258414E-2</v>
      </c>
      <c r="BP117" s="11">
        <f t="shared" si="97"/>
        <v>6.5751743481772276E-2</v>
      </c>
      <c r="BQ117" s="11">
        <f t="shared" si="97"/>
        <v>9.0997091969926766E-2</v>
      </c>
      <c r="BR117" s="11"/>
    </row>
    <row r="118" spans="2:70" x14ac:dyDescent="0.25">
      <c r="B118" s="3" t="s">
        <v>72</v>
      </c>
      <c r="C118" s="13" t="str">
        <f>IF(C83&gt;0,VLOOKUP(C116,$BC$18:$BQ$135,C112,TRUE)*10,"")</f>
        <v/>
      </c>
      <c r="D118" s="13" t="str">
        <f t="shared" ref="D118:L118" si="113">IF(D83&gt;0,VLOOKUP(D116,$BC$18:$BQ$135,D112,TRUE)*10,"")</f>
        <v/>
      </c>
      <c r="E118" s="13" t="str">
        <f t="shared" si="113"/>
        <v/>
      </c>
      <c r="F118" s="13" t="str">
        <f t="shared" si="113"/>
        <v/>
      </c>
      <c r="G118" s="13" t="str">
        <f t="shared" si="113"/>
        <v/>
      </c>
      <c r="H118" s="13" t="str">
        <f t="shared" si="113"/>
        <v/>
      </c>
      <c r="I118" s="13" t="str">
        <f t="shared" si="113"/>
        <v/>
      </c>
      <c r="J118" s="13" t="str">
        <f t="shared" si="113"/>
        <v/>
      </c>
      <c r="K118" s="13" t="str">
        <f t="shared" si="113"/>
        <v/>
      </c>
      <c r="L118" s="13" t="str">
        <f t="shared" si="113"/>
        <v/>
      </c>
      <c r="M118" s="13"/>
      <c r="N118" s="13">
        <f>SUM(C118:L118)</f>
        <v>0</v>
      </c>
      <c r="BC118" s="7">
        <f t="shared" si="112"/>
        <v>5150</v>
      </c>
      <c r="BD118" s="11">
        <f t="shared" si="99"/>
        <v>4.9187775717754705E-4</v>
      </c>
      <c r="BE118" s="11">
        <f t="shared" si="99"/>
        <v>8.6070957095366507E-4</v>
      </c>
      <c r="BF118" s="11">
        <f t="shared" si="99"/>
        <v>1.4109147405347252E-3</v>
      </c>
      <c r="BG118" s="11">
        <f t="shared" si="99"/>
        <v>2.2186630883298947E-3</v>
      </c>
      <c r="BH118" s="11">
        <f t="shared" si="99"/>
        <v>3.3894130075685413E-3</v>
      </c>
      <c r="BI118" s="11">
        <f t="shared" si="99"/>
        <v>5.0685245911933699E-3</v>
      </c>
      <c r="BJ118" s="11">
        <f t="shared" si="99"/>
        <v>7.4555507755220711E-3</v>
      </c>
      <c r="BK118" s="11">
        <f t="shared" si="99"/>
        <v>1.0823435936089264E-2</v>
      </c>
      <c r="BL118" s="11">
        <f t="shared" si="97"/>
        <v>1.5544249889100095E-2</v>
      </c>
      <c r="BM118" s="11">
        <f t="shared" si="97"/>
        <v>2.2123609480801949E-2</v>
      </c>
      <c r="BN118" s="11">
        <f t="shared" si="97"/>
        <v>3.1246628577612772E-2</v>
      </c>
      <c r="BO118" s="11">
        <f t="shared" si="97"/>
        <v>4.3839140627724656E-2</v>
      </c>
      <c r="BP118" s="11">
        <f t="shared" si="97"/>
        <v>6.1149121438048175E-2</v>
      </c>
      <c r="BQ118" s="11">
        <f t="shared" si="97"/>
        <v>8.4854788261956651E-2</v>
      </c>
      <c r="BR118" s="11"/>
    </row>
    <row r="119" spans="2:70" x14ac:dyDescent="0.25">
      <c r="C119" s="6" t="str">
        <f>IFERROR(C118/$N117,"")</f>
        <v/>
      </c>
      <c r="D119" s="6" t="str">
        <f t="shared" ref="D119:L119" si="114">IFERROR(D118/$N117,"")</f>
        <v/>
      </c>
      <c r="E119" s="6" t="str">
        <f t="shared" si="114"/>
        <v/>
      </c>
      <c r="F119" s="6" t="str">
        <f t="shared" si="114"/>
        <v/>
      </c>
      <c r="G119" s="6" t="str">
        <f t="shared" si="114"/>
        <v/>
      </c>
      <c r="H119" s="6" t="str">
        <f t="shared" si="114"/>
        <v/>
      </c>
      <c r="I119" s="6" t="str">
        <f t="shared" si="114"/>
        <v/>
      </c>
      <c r="J119" s="6" t="str">
        <f t="shared" si="114"/>
        <v/>
      </c>
      <c r="K119" s="6" t="str">
        <f t="shared" si="114"/>
        <v/>
      </c>
      <c r="L119" s="6" t="str">
        <f t="shared" si="114"/>
        <v/>
      </c>
      <c r="M119" s="6"/>
      <c r="N119" s="27" t="e">
        <f>AVERAGE(C119:L119)</f>
        <v>#DIV/0!</v>
      </c>
      <c r="BC119" s="7">
        <f t="shared" si="112"/>
        <v>5200</v>
      </c>
      <c r="BD119" s="11">
        <f t="shared" si="99"/>
        <v>4.4268998145979236E-4</v>
      </c>
      <c r="BE119" s="11">
        <f t="shared" si="99"/>
        <v>7.7679038778568266E-4</v>
      </c>
      <c r="BF119" s="11">
        <f t="shared" si="99"/>
        <v>1.2768778401839262E-3</v>
      </c>
      <c r="BG119" s="11">
        <f t="shared" si="99"/>
        <v>2.0134367526593792E-3</v>
      </c>
      <c r="BH119" s="11">
        <f t="shared" si="99"/>
        <v>3.0843658368873718E-3</v>
      </c>
      <c r="BI119" s="11">
        <f t="shared" si="99"/>
        <v>4.6250286894639484E-3</v>
      </c>
      <c r="BJ119" s="11">
        <f t="shared" si="99"/>
        <v>6.8218289596026927E-3</v>
      </c>
      <c r="BK119" s="11">
        <f t="shared" si="99"/>
        <v>9.9305024713618965E-3</v>
      </c>
      <c r="BL119" s="11">
        <f t="shared" si="97"/>
        <v>1.4300709897972082E-2</v>
      </c>
      <c r="BM119" s="11">
        <f t="shared" si="97"/>
        <v>2.0409029746039788E-2</v>
      </c>
      <c r="BN119" s="11">
        <f t="shared" si="97"/>
        <v>2.8903131434291799E-2</v>
      </c>
      <c r="BO119" s="11">
        <f t="shared" si="97"/>
        <v>4.0660802932214593E-2</v>
      </c>
      <c r="BP119" s="11">
        <f t="shared" si="97"/>
        <v>5.6868682937384764E-2</v>
      </c>
      <c r="BQ119" s="11">
        <f t="shared" si="97"/>
        <v>7.9127090054274526E-2</v>
      </c>
      <c r="BR119" s="11"/>
    </row>
    <row r="120" spans="2:70" x14ac:dyDescent="0.25">
      <c r="C120" s="4" t="str">
        <f>IFERROR(C119/$N120,"")</f>
        <v/>
      </c>
      <c r="D120" s="4" t="str">
        <f t="shared" ref="D120:L120" si="115">IFERROR(D119/$N120,"")</f>
        <v/>
      </c>
      <c r="E120" s="4" t="str">
        <f t="shared" si="115"/>
        <v/>
      </c>
      <c r="F120" s="4" t="str">
        <f t="shared" si="115"/>
        <v/>
      </c>
      <c r="G120" s="4" t="str">
        <f t="shared" si="115"/>
        <v/>
      </c>
      <c r="H120" s="4" t="str">
        <f t="shared" si="115"/>
        <v/>
      </c>
      <c r="I120" s="4" t="str">
        <f t="shared" si="115"/>
        <v/>
      </c>
      <c r="J120" s="4" t="str">
        <f t="shared" si="115"/>
        <v/>
      </c>
      <c r="K120" s="4" t="str">
        <f t="shared" si="115"/>
        <v/>
      </c>
      <c r="L120" s="4" t="str">
        <f t="shared" si="115"/>
        <v/>
      </c>
      <c r="M120" s="4"/>
      <c r="N120" s="10" t="e">
        <f>+M229</f>
        <v>#DIV/0!</v>
      </c>
      <c r="BC120" s="7">
        <f t="shared" si="112"/>
        <v>5250</v>
      </c>
      <c r="BD120" s="11">
        <f t="shared" si="99"/>
        <v>3.9842098331381316E-4</v>
      </c>
      <c r="BE120" s="11">
        <f t="shared" si="99"/>
        <v>7.0105332497657862E-4</v>
      </c>
      <c r="BF120" s="11">
        <f t="shared" si="99"/>
        <v>1.1555744453664531E-3</v>
      </c>
      <c r="BG120" s="11">
        <f t="shared" si="99"/>
        <v>1.8271938530383864E-3</v>
      </c>
      <c r="BH120" s="11">
        <f t="shared" si="99"/>
        <v>2.8067729115675076E-3</v>
      </c>
      <c r="BI120" s="11">
        <f t="shared" si="99"/>
        <v>4.2203386791358514E-3</v>
      </c>
      <c r="BJ120" s="11">
        <f t="shared" si="99"/>
        <v>6.2419734980364615E-3</v>
      </c>
      <c r="BK120" s="11">
        <f t="shared" si="99"/>
        <v>9.1112360174745357E-3</v>
      </c>
      <c r="BL120" s="11">
        <f t="shared" si="97"/>
        <v>1.315665310613431E-2</v>
      </c>
      <c r="BM120" s="11">
        <f t="shared" si="97"/>
        <v>1.8827329940721695E-2</v>
      </c>
      <c r="BN120" s="11">
        <f t="shared" si="97"/>
        <v>2.6735396576719899E-2</v>
      </c>
      <c r="BO120" s="11">
        <f t="shared" si="97"/>
        <v>3.7712894719629013E-2</v>
      </c>
      <c r="BP120" s="11">
        <f t="shared" si="97"/>
        <v>5.2887875131767792E-2</v>
      </c>
      <c r="BQ120" s="11">
        <f t="shared" si="97"/>
        <v>7.3786011475610938E-2</v>
      </c>
      <c r="BR120" s="11"/>
    </row>
    <row r="121" spans="2:70" x14ac:dyDescent="0.25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BC121" s="7">
        <f t="shared" si="112"/>
        <v>5300</v>
      </c>
      <c r="BD121" s="11">
        <f t="shared" si="99"/>
        <v>3.5857888498243187E-4</v>
      </c>
      <c r="BE121" s="11">
        <f t="shared" si="99"/>
        <v>6.3270062579136213E-4</v>
      </c>
      <c r="BF121" s="11">
        <f t="shared" si="99"/>
        <v>1.0457948730566399E-3</v>
      </c>
      <c r="BG121" s="11">
        <f t="shared" si="99"/>
        <v>1.6581784216323353E-3</v>
      </c>
      <c r="BH121" s="11">
        <f t="shared" si="99"/>
        <v>2.5541633495264312E-3</v>
      </c>
      <c r="BI121" s="11">
        <f t="shared" si="99"/>
        <v>3.8510590447114633E-3</v>
      </c>
      <c r="BJ121" s="11">
        <f t="shared" si="99"/>
        <v>5.7114057507033607E-3</v>
      </c>
      <c r="BK121" s="11">
        <f t="shared" si="99"/>
        <v>8.3595590460328831E-3</v>
      </c>
      <c r="BL121" s="11">
        <f t="shared" si="97"/>
        <v>1.210412085764356E-2</v>
      </c>
      <c r="BM121" s="11">
        <f t="shared" si="97"/>
        <v>1.7368211870315755E-2</v>
      </c>
      <c r="BN121" s="11">
        <f t="shared" si="97"/>
        <v>2.4730241833465894E-2</v>
      </c>
      <c r="BO121" s="11">
        <f t="shared" si="97"/>
        <v>3.4978709852455887E-2</v>
      </c>
      <c r="BP121" s="11">
        <f t="shared" si="97"/>
        <v>4.9185723872544017E-2</v>
      </c>
      <c r="BQ121" s="11">
        <f t="shared" si="97"/>
        <v>6.8805455701007157E-2</v>
      </c>
      <c r="BR121" s="11"/>
    </row>
    <row r="122" spans="2:70" x14ac:dyDescent="0.25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BC122" s="7">
        <f t="shared" si="112"/>
        <v>5350</v>
      </c>
      <c r="BD122" s="11">
        <f t="shared" si="99"/>
        <v>3.227209964841887E-4</v>
      </c>
      <c r="BE122" s="11">
        <f t="shared" si="99"/>
        <v>5.7101231477670435E-4</v>
      </c>
      <c r="BF122" s="11">
        <f t="shared" si="99"/>
        <v>9.4644436011625892E-4</v>
      </c>
      <c r="BG122" s="11">
        <f t="shared" si="99"/>
        <v>1.504796917631344E-3</v>
      </c>
      <c r="BH122" s="11">
        <f t="shared" si="99"/>
        <v>2.3242886480690519E-3</v>
      </c>
      <c r="BI122" s="11">
        <f t="shared" si="99"/>
        <v>3.5140913782992092E-3</v>
      </c>
      <c r="BJ122" s="11">
        <f t="shared" si="99"/>
        <v>5.2259362618935733E-3</v>
      </c>
      <c r="BK122" s="11">
        <f t="shared" si="99"/>
        <v>7.6698954247351675E-3</v>
      </c>
      <c r="BL122" s="11">
        <f t="shared" si="97"/>
        <v>1.113579118903207E-2</v>
      </c>
      <c r="BM122" s="11">
        <f t="shared" si="97"/>
        <v>1.6022175450366275E-2</v>
      </c>
      <c r="BN122" s="11">
        <f t="shared" si="97"/>
        <v>2.2875473695955939E-2</v>
      </c>
      <c r="BO122" s="11">
        <f t="shared" si="97"/>
        <v>3.2442753388152813E-2</v>
      </c>
      <c r="BP122" s="11">
        <f t="shared" si="97"/>
        <v>4.5742723201465905E-2</v>
      </c>
      <c r="BQ122" s="11">
        <f t="shared" si="97"/>
        <v>6.4161087441189132E-2</v>
      </c>
      <c r="BR122" s="11"/>
    </row>
    <row r="123" spans="2:70" x14ac:dyDescent="0.25">
      <c r="B123" t="s">
        <v>31</v>
      </c>
      <c r="C123" s="7">
        <f>+C91+'R1'!C123*0.5</f>
        <v>0</v>
      </c>
      <c r="D123" s="7">
        <f>+D91+'R1'!D123*0.5</f>
        <v>0</v>
      </c>
      <c r="E123" s="7">
        <f>+E91+'R1'!E123*0.5</f>
        <v>0</v>
      </c>
      <c r="F123" s="7">
        <f>+F91+'R1'!F123*0.5</f>
        <v>0</v>
      </c>
      <c r="G123" s="7">
        <f>+G91+'R1'!G123*0.5</f>
        <v>0</v>
      </c>
      <c r="H123" s="7">
        <f>+H91+'R1'!H123*0.5</f>
        <v>0</v>
      </c>
      <c r="I123" s="7">
        <f>+I91+'R1'!I123*0.5</f>
        <v>0</v>
      </c>
      <c r="J123" s="7">
        <f>+J91+'R1'!J123*0.5</f>
        <v>0</v>
      </c>
      <c r="K123" s="7">
        <f>+K91+'R1'!K123*0.5</f>
        <v>0</v>
      </c>
      <c r="L123" s="7">
        <f>+L91+'R1'!L123*0.5</f>
        <v>0</v>
      </c>
      <c r="M123" s="7">
        <f>+C138+'R1'!M123*0.5</f>
        <v>0</v>
      </c>
      <c r="N123" s="7">
        <f>+D138+'R1'!N123*0.5</f>
        <v>0</v>
      </c>
      <c r="O123" s="7">
        <f>+E138+'R1'!O123*0.5</f>
        <v>0</v>
      </c>
      <c r="P123" s="7">
        <f>+F138+'R1'!P123*0.5</f>
        <v>0</v>
      </c>
      <c r="Q123" s="7">
        <f>+G138+'R1'!Q123*0.5</f>
        <v>0</v>
      </c>
      <c r="R123" s="7">
        <f>+H138+'R1'!R123*0.5</f>
        <v>0</v>
      </c>
      <c r="S123" s="7">
        <f>+I138+'R1'!S123*0.5</f>
        <v>0</v>
      </c>
      <c r="T123" s="7">
        <f>+J138+'R1'!T123*0.5</f>
        <v>0</v>
      </c>
      <c r="U123" s="7">
        <f>+K138+'R1'!U123*0.5</f>
        <v>0</v>
      </c>
      <c r="V123" s="7">
        <f>+L138+'R1'!V123*0.5</f>
        <v>0</v>
      </c>
      <c r="W123" s="7">
        <f>SUM(C123:V123)</f>
        <v>0</v>
      </c>
      <c r="BC123" s="7">
        <f t="shared" si="112"/>
        <v>5400</v>
      </c>
      <c r="BD123" s="11">
        <f t="shared" si="99"/>
        <v>2.9044889683576983E-4</v>
      </c>
      <c r="BE123" s="11">
        <f t="shared" si="99"/>
        <v>5.1533861408597571E-4</v>
      </c>
      <c r="BF123" s="11">
        <f t="shared" si="99"/>
        <v>8.5653214590521425E-4</v>
      </c>
      <c r="BG123" s="11">
        <f t="shared" si="99"/>
        <v>1.3656032027504444E-3</v>
      </c>
      <c r="BH123" s="11">
        <f t="shared" si="99"/>
        <v>2.1151026697428369E-3</v>
      </c>
      <c r="BI123" s="11">
        <f t="shared" si="99"/>
        <v>3.2066083826980275E-3</v>
      </c>
      <c r="BJ123" s="11">
        <f t="shared" si="99"/>
        <v>4.7817316796326184E-3</v>
      </c>
      <c r="BK123" s="11">
        <f t="shared" si="99"/>
        <v>7.0371290521945139E-3</v>
      </c>
      <c r="BL123" s="11">
        <f t="shared" si="97"/>
        <v>1.0244927893909499E-2</v>
      </c>
      <c r="BM123" s="11">
        <f t="shared" si="97"/>
        <v>1.4780456852962882E-2</v>
      </c>
      <c r="BN123" s="11">
        <f t="shared" si="97"/>
        <v>2.1159813168759232E-2</v>
      </c>
      <c r="BO123" s="11">
        <f t="shared" si="97"/>
        <v>3.0090653767511716E-2</v>
      </c>
      <c r="BP123" s="11">
        <f t="shared" si="97"/>
        <v>4.2540732577363266E-2</v>
      </c>
      <c r="BQ123" s="11">
        <f t="shared" si="97"/>
        <v>5.983021403890882E-2</v>
      </c>
      <c r="BR123" s="11"/>
    </row>
    <row r="124" spans="2:70" x14ac:dyDescent="0.25">
      <c r="C124" s="4">
        <f t="shared" ref="C124:L124" si="116">IFERROR(C123/$W123,1)</f>
        <v>1</v>
      </c>
      <c r="D124" s="4">
        <f t="shared" si="116"/>
        <v>1</v>
      </c>
      <c r="E124" s="4">
        <f t="shared" si="116"/>
        <v>1</v>
      </c>
      <c r="F124" s="4">
        <f t="shared" si="116"/>
        <v>1</v>
      </c>
      <c r="G124" s="4">
        <f t="shared" si="116"/>
        <v>1</v>
      </c>
      <c r="H124" s="4">
        <f t="shared" si="116"/>
        <v>1</v>
      </c>
      <c r="I124" s="4">
        <f t="shared" si="116"/>
        <v>1</v>
      </c>
      <c r="J124" s="4">
        <f t="shared" si="116"/>
        <v>1</v>
      </c>
      <c r="K124" s="4">
        <f t="shared" si="116"/>
        <v>1</v>
      </c>
      <c r="L124" s="4">
        <f t="shared" si="116"/>
        <v>1</v>
      </c>
      <c r="M124" s="4">
        <f t="shared" ref="M124:V124" si="117">IFERROR(M123/$W123,1)</f>
        <v>1</v>
      </c>
      <c r="N124" s="4">
        <f t="shared" si="117"/>
        <v>1</v>
      </c>
      <c r="O124" s="4">
        <f t="shared" si="117"/>
        <v>1</v>
      </c>
      <c r="P124" s="4">
        <f t="shared" si="117"/>
        <v>1</v>
      </c>
      <c r="Q124" s="4">
        <f t="shared" si="117"/>
        <v>1</v>
      </c>
      <c r="R124" s="4">
        <f t="shared" si="117"/>
        <v>1</v>
      </c>
      <c r="S124" s="4">
        <f t="shared" si="117"/>
        <v>1</v>
      </c>
      <c r="T124" s="4">
        <f t="shared" si="117"/>
        <v>1</v>
      </c>
      <c r="U124" s="4">
        <f t="shared" si="117"/>
        <v>1</v>
      </c>
      <c r="V124" s="4">
        <f t="shared" si="117"/>
        <v>1</v>
      </c>
      <c r="W124" s="4">
        <f>MIN(W123/50000000,0.5)</f>
        <v>0</v>
      </c>
      <c r="BC124" s="7">
        <f t="shared" si="112"/>
        <v>5450</v>
      </c>
      <c r="BD124" s="11">
        <f t="shared" si="99"/>
        <v>2.6140400715219287E-4</v>
      </c>
      <c r="BE124" s="11">
        <f t="shared" si="99"/>
        <v>4.6509309921259308E-4</v>
      </c>
      <c r="BF124" s="11">
        <f t="shared" si="99"/>
        <v>7.7516159204421879E-4</v>
      </c>
      <c r="BG124" s="11">
        <f t="shared" si="99"/>
        <v>1.2392849064960282E-3</v>
      </c>
      <c r="BH124" s="11">
        <f t="shared" si="99"/>
        <v>1.9247434294659813E-3</v>
      </c>
      <c r="BI124" s="11">
        <f t="shared" si="99"/>
        <v>2.9260301492119493E-3</v>
      </c>
      <c r="BJ124" s="11">
        <f t="shared" si="99"/>
        <v>4.3752844868638445E-3</v>
      </c>
      <c r="BK124" s="11">
        <f t="shared" si="99"/>
        <v>6.4565659053884639E-3</v>
      </c>
      <c r="BL124" s="11">
        <f t="shared" si="97"/>
        <v>9.4253336623967357E-3</v>
      </c>
      <c r="BM124" s="11">
        <f t="shared" si="97"/>
        <v>1.3634971446858251E-2</v>
      </c>
      <c r="BN124" s="11">
        <f t="shared" si="97"/>
        <v>1.957282718110228E-2</v>
      </c>
      <c r="BO124" s="11">
        <f t="shared" si="97"/>
        <v>2.7909081369367098E-2</v>
      </c>
      <c r="BP124" s="11">
        <f t="shared" si="97"/>
        <v>3.9562881296947808E-2</v>
      </c>
      <c r="BQ124" s="11">
        <f t="shared" si="97"/>
        <v>5.5791674591282432E-2</v>
      </c>
      <c r="BR124" s="11"/>
    </row>
    <row r="125" spans="2:70" x14ac:dyDescent="0.25">
      <c r="C125" s="4">
        <f>+C124+0.1</f>
        <v>1.1000000000000001</v>
      </c>
      <c r="D125" s="4">
        <f t="shared" ref="D125:V125" si="118">+D124+0.1</f>
        <v>1.1000000000000001</v>
      </c>
      <c r="E125" s="4">
        <f t="shared" si="118"/>
        <v>1.1000000000000001</v>
      </c>
      <c r="F125" s="4">
        <f t="shared" si="118"/>
        <v>1.1000000000000001</v>
      </c>
      <c r="G125" s="4">
        <f t="shared" si="118"/>
        <v>1.1000000000000001</v>
      </c>
      <c r="H125" s="4">
        <f t="shared" si="118"/>
        <v>1.1000000000000001</v>
      </c>
      <c r="I125" s="4">
        <f t="shared" si="118"/>
        <v>1.1000000000000001</v>
      </c>
      <c r="J125" s="4">
        <f t="shared" si="118"/>
        <v>1.1000000000000001</v>
      </c>
      <c r="K125" s="4">
        <f t="shared" si="118"/>
        <v>1.1000000000000001</v>
      </c>
      <c r="L125" s="4">
        <f t="shared" si="118"/>
        <v>1.1000000000000001</v>
      </c>
      <c r="M125" s="4">
        <f t="shared" si="118"/>
        <v>1.1000000000000001</v>
      </c>
      <c r="N125" s="4">
        <f t="shared" si="118"/>
        <v>1.1000000000000001</v>
      </c>
      <c r="O125" s="4">
        <f t="shared" si="118"/>
        <v>1.1000000000000001</v>
      </c>
      <c r="P125" s="4">
        <f t="shared" si="118"/>
        <v>1.1000000000000001</v>
      </c>
      <c r="Q125" s="4">
        <f t="shared" si="118"/>
        <v>1.1000000000000001</v>
      </c>
      <c r="R125" s="4">
        <f t="shared" si="118"/>
        <v>1.1000000000000001</v>
      </c>
      <c r="S125" s="4">
        <f t="shared" si="118"/>
        <v>1.1000000000000001</v>
      </c>
      <c r="T125" s="4">
        <f t="shared" si="118"/>
        <v>1.1000000000000001</v>
      </c>
      <c r="U125" s="4">
        <f t="shared" si="118"/>
        <v>1.1000000000000001</v>
      </c>
      <c r="V125" s="4">
        <f t="shared" si="118"/>
        <v>1.1000000000000001</v>
      </c>
      <c r="BC125" s="7">
        <f t="shared" si="112"/>
        <v>5500</v>
      </c>
      <c r="BD125" s="11">
        <f t="shared" si="99"/>
        <v>2.352636064369736E-4</v>
      </c>
      <c r="BE125" s="11">
        <f t="shared" si="99"/>
        <v>4.1974652203936527E-4</v>
      </c>
      <c r="BF125" s="11">
        <f t="shared" si="99"/>
        <v>7.0152124080001793E-4</v>
      </c>
      <c r="BG125" s="11">
        <f t="shared" si="99"/>
        <v>1.1246510526451454E-3</v>
      </c>
      <c r="BH125" s="11">
        <f t="shared" si="99"/>
        <v>1.7515165208140426E-3</v>
      </c>
      <c r="BI125" s="11">
        <f t="shared" si="99"/>
        <v>2.6700025111559031E-3</v>
      </c>
      <c r="BJ125" s="11">
        <f t="shared" si="99"/>
        <v>4.0033853054804161E-3</v>
      </c>
      <c r="BK125" s="11">
        <f t="shared" si="99"/>
        <v>5.9238992181939133E-3</v>
      </c>
      <c r="BL125" s="11">
        <f t="shared" si="97"/>
        <v>8.6713069694049922E-3</v>
      </c>
      <c r="BM125" s="11">
        <f t="shared" si="97"/>
        <v>1.257826115972673E-2</v>
      </c>
      <c r="BN125" s="11">
        <f t="shared" si="97"/>
        <v>1.8104865142519598E-2</v>
      </c>
      <c r="BO125" s="11">
        <f t="shared" si="97"/>
        <v>2.5885672970087967E-2</v>
      </c>
      <c r="BP125" s="11">
        <f t="shared" si="97"/>
        <v>3.6793479606161437E-2</v>
      </c>
      <c r="BQ125" s="11">
        <f t="shared" si="97"/>
        <v>5.2025736556370827E-2</v>
      </c>
      <c r="BR125" s="11"/>
    </row>
    <row r="126" spans="2:70" x14ac:dyDescent="0.25">
      <c r="BC126" s="7">
        <f t="shared" si="112"/>
        <v>5550</v>
      </c>
      <c r="BD126" s="11">
        <f t="shared" ref="BD126:BQ133" si="119">+BD125*BD$16</f>
        <v>2.1173724579327623E-4</v>
      </c>
      <c r="BE126" s="11">
        <f t="shared" si="119"/>
        <v>3.7882123614052716E-4</v>
      </c>
      <c r="BF126" s="11">
        <f t="shared" si="119"/>
        <v>6.3487672292401615E-4</v>
      </c>
      <c r="BG126" s="11">
        <f t="shared" si="119"/>
        <v>1.0206208302754693E-3</v>
      </c>
      <c r="BH126" s="11">
        <f t="shared" si="119"/>
        <v>1.5938800339407783E-3</v>
      </c>
      <c r="BI126" s="11">
        <f t="shared" si="119"/>
        <v>2.436377291429761E-3</v>
      </c>
      <c r="BJ126" s="11">
        <f t="shared" si="119"/>
        <v>3.6630975545145794E-3</v>
      </c>
      <c r="BK126" s="11">
        <f t="shared" si="119"/>
        <v>5.4351775326929135E-3</v>
      </c>
      <c r="BL126" s="11">
        <f t="shared" si="119"/>
        <v>7.9776024118525888E-3</v>
      </c>
      <c r="BM126" s="11">
        <f t="shared" si="119"/>
        <v>1.1603445919847903E-2</v>
      </c>
      <c r="BN126" s="11">
        <f t="shared" si="119"/>
        <v>1.6747000256830617E-2</v>
      </c>
      <c r="BO126" s="11">
        <f t="shared" si="119"/>
        <v>2.4008961679756576E-2</v>
      </c>
      <c r="BP126" s="11">
        <f t="shared" si="119"/>
        <v>3.4217936033730113E-2</v>
      </c>
      <c r="BQ126" s="11">
        <f t="shared" si="119"/>
        <v>4.8513999338815762E-2</v>
      </c>
    </row>
    <row r="127" spans="2:70" x14ac:dyDescent="0.25">
      <c r="BC127" s="7">
        <f t="shared" si="112"/>
        <v>5600</v>
      </c>
      <c r="BD127" s="11">
        <f t="shared" si="119"/>
        <v>1.9056352121394861E-4</v>
      </c>
      <c r="BE127" s="11">
        <f t="shared" si="119"/>
        <v>3.4188616561682577E-4</v>
      </c>
      <c r="BF127" s="11">
        <f t="shared" si="119"/>
        <v>5.7456343424623461E-4</v>
      </c>
      <c r="BG127" s="11">
        <f t="shared" si="119"/>
        <v>9.2621340347498829E-4</v>
      </c>
      <c r="BH127" s="11">
        <f t="shared" si="119"/>
        <v>1.4504308308861079E-3</v>
      </c>
      <c r="BI127" s="11">
        <f t="shared" si="119"/>
        <v>2.2231942784296565E-3</v>
      </c>
      <c r="BJ127" s="11">
        <f t="shared" si="119"/>
        <v>3.3517342623808392E-3</v>
      </c>
      <c r="BK127" s="11">
        <f t="shared" si="119"/>
        <v>4.986775386245746E-3</v>
      </c>
      <c r="BL127" s="11">
        <f t="shared" si="119"/>
        <v>7.3393942189043781E-3</v>
      </c>
      <c r="BM127" s="11">
        <f t="shared" si="119"/>
        <v>1.0704178861059685E-2</v>
      </c>
      <c r="BN127" s="11">
        <f t="shared" si="119"/>
        <v>1.5490975237568313E-2</v>
      </c>
      <c r="BO127" s="11">
        <f t="shared" si="119"/>
        <v>2.2268311957974209E-2</v>
      </c>
      <c r="BP127" s="11">
        <f t="shared" si="119"/>
        <v>3.1822680511368981E-2</v>
      </c>
      <c r="BQ127" s="11">
        <f t="shared" si="119"/>
        <v>4.5239304383445665E-2</v>
      </c>
    </row>
    <row r="128" spans="2:70" x14ac:dyDescent="0.25">
      <c r="BC128" s="7">
        <f t="shared" si="112"/>
        <v>5650</v>
      </c>
      <c r="BD128" s="11">
        <f t="shared" si="119"/>
        <v>1.7150716909255376E-4</v>
      </c>
      <c r="BE128" s="11">
        <f t="shared" si="119"/>
        <v>3.0855226446918524E-4</v>
      </c>
      <c r="BF128" s="11">
        <f t="shared" si="119"/>
        <v>5.1997990799284232E-4</v>
      </c>
      <c r="BG128" s="11">
        <f t="shared" si="119"/>
        <v>8.4053866365355176E-4</v>
      </c>
      <c r="BH128" s="11">
        <f t="shared" si="119"/>
        <v>1.3198920561063579E-3</v>
      </c>
      <c r="BI128" s="11">
        <f t="shared" si="119"/>
        <v>2.0286647790670608E-3</v>
      </c>
      <c r="BJ128" s="11">
        <f t="shared" si="119"/>
        <v>3.0668368500784667E-3</v>
      </c>
      <c r="BK128" s="11">
        <f t="shared" si="119"/>
        <v>4.5753664168804702E-3</v>
      </c>
      <c r="BL128" s="11">
        <f t="shared" si="119"/>
        <v>6.7522426813920247E-3</v>
      </c>
      <c r="BM128" s="11">
        <f t="shared" si="119"/>
        <v>9.8746049993275551E-3</v>
      </c>
      <c r="BN128" s="11">
        <f t="shared" si="119"/>
        <v>1.4329152094750681E-2</v>
      </c>
      <c r="BO128" s="11">
        <f t="shared" si="119"/>
        <v>2.0653859341021066E-2</v>
      </c>
      <c r="BP128" s="11">
        <f t="shared" si="119"/>
        <v>2.9595092875573131E-2</v>
      </c>
      <c r="BQ128" s="11">
        <f t="shared" si="119"/>
        <v>4.2185651337563052E-2</v>
      </c>
    </row>
    <row r="129" spans="1:69" x14ac:dyDescent="0.25">
      <c r="A129" s="15" t="s">
        <v>85</v>
      </c>
      <c r="B129" s="14" t="s">
        <v>66</v>
      </c>
      <c r="C129" s="1" t="s">
        <v>10</v>
      </c>
      <c r="D129" s="1" t="s">
        <v>11</v>
      </c>
      <c r="E129" s="1" t="s">
        <v>12</v>
      </c>
      <c r="F129" s="1" t="s">
        <v>13</v>
      </c>
      <c r="G129" s="1" t="s">
        <v>14</v>
      </c>
      <c r="H129" s="1" t="s">
        <v>15</v>
      </c>
      <c r="I129" s="1" t="s">
        <v>16</v>
      </c>
      <c r="J129" s="1" t="s">
        <v>17</v>
      </c>
      <c r="K129" s="1" t="s">
        <v>18</v>
      </c>
      <c r="L129" s="1" t="s">
        <v>19</v>
      </c>
      <c r="M129" s="1"/>
      <c r="BC129" s="7">
        <f t="shared" si="112"/>
        <v>5700</v>
      </c>
      <c r="BD129" s="11">
        <f t="shared" si="119"/>
        <v>1.543564521832984E-4</v>
      </c>
      <c r="BE129" s="11">
        <f t="shared" si="119"/>
        <v>2.7846841868343967E-4</v>
      </c>
      <c r="BF129" s="11">
        <f t="shared" si="119"/>
        <v>4.7058181673352226E-4</v>
      </c>
      <c r="BG129" s="11">
        <f t="shared" si="119"/>
        <v>7.6278883726559814E-4</v>
      </c>
      <c r="BH129" s="11">
        <f t="shared" si="119"/>
        <v>1.2011017710567855E-3</v>
      </c>
      <c r="BI129" s="11">
        <f t="shared" si="119"/>
        <v>1.8511566108986924E-3</v>
      </c>
      <c r="BJ129" s="11">
        <f t="shared" si="119"/>
        <v>2.8061557178217962E-3</v>
      </c>
      <c r="BK129" s="11">
        <f t="shared" si="119"/>
        <v>4.1978986874878299E-3</v>
      </c>
      <c r="BL129" s="11">
        <f t="shared" si="119"/>
        <v>6.2120632668806602E-3</v>
      </c>
      <c r="BM129" s="11">
        <f t="shared" si="119"/>
        <v>9.1093231118796643E-3</v>
      </c>
      <c r="BN129" s="11">
        <f t="shared" si="119"/>
        <v>1.3254465687644372E-2</v>
      </c>
      <c r="BO129" s="11">
        <f t="shared" si="119"/>
        <v>1.9156454538797028E-2</v>
      </c>
      <c r="BP129" s="11">
        <f t="shared" si="119"/>
        <v>2.7523436374282995E-2</v>
      </c>
      <c r="BQ129" s="11">
        <f t="shared" si="119"/>
        <v>3.9338119872277519E-2</v>
      </c>
    </row>
    <row r="130" spans="1:69" x14ac:dyDescent="0.25">
      <c r="B130" t="s">
        <v>34</v>
      </c>
      <c r="C130" s="104">
        <f>+'Input R2'!E24</f>
        <v>0</v>
      </c>
      <c r="D130" s="104">
        <f>+'Input R2'!F24</f>
        <v>0</v>
      </c>
      <c r="E130" s="104">
        <f>+'Input R2'!G24</f>
        <v>0</v>
      </c>
      <c r="F130" s="104">
        <f>+'Input R2'!H24</f>
        <v>0</v>
      </c>
      <c r="G130" s="104">
        <f>+'Input R2'!I24</f>
        <v>0</v>
      </c>
      <c r="H130" s="104">
        <f>+'Input R2'!J24</f>
        <v>0</v>
      </c>
      <c r="I130" s="104">
        <f>+'Input R2'!K24</f>
        <v>0</v>
      </c>
      <c r="J130" s="104">
        <f>+'Input R2'!L24</f>
        <v>0</v>
      </c>
      <c r="K130" s="104">
        <f>+'Input R2'!M24</f>
        <v>0</v>
      </c>
      <c r="L130" s="104">
        <f>+'Input R2'!N24</f>
        <v>0</v>
      </c>
      <c r="BC130" s="7">
        <f t="shared" si="112"/>
        <v>5750</v>
      </c>
      <c r="BD130" s="11">
        <f t="shared" si="119"/>
        <v>1.3892080696496857E-4</v>
      </c>
      <c r="BE130" s="11">
        <f t="shared" si="119"/>
        <v>2.5131774786180431E-4</v>
      </c>
      <c r="BF130" s="11">
        <f t="shared" si="119"/>
        <v>4.2587654414383763E-4</v>
      </c>
      <c r="BG130" s="11">
        <f t="shared" si="119"/>
        <v>6.922308698185302E-4</v>
      </c>
      <c r="BH130" s="11">
        <f t="shared" si="119"/>
        <v>1.0930026116616745E-3</v>
      </c>
      <c r="BI130" s="11">
        <f t="shared" si="119"/>
        <v>1.6891804074450564E-3</v>
      </c>
      <c r="BJ130" s="11">
        <f t="shared" si="119"/>
        <v>2.5676324818069427E-3</v>
      </c>
      <c r="BK130" s="11">
        <f t="shared" si="119"/>
        <v>3.8515720457700823E-3</v>
      </c>
      <c r="BL130" s="11">
        <f t="shared" si="119"/>
        <v>5.7150982055302049E-3</v>
      </c>
      <c r="BM130" s="11">
        <f t="shared" si="119"/>
        <v>8.4033505707089857E-3</v>
      </c>
      <c r="BN130" s="11">
        <f t="shared" si="119"/>
        <v>1.2260380761071037E-2</v>
      </c>
      <c r="BO130" s="11">
        <f t="shared" si="119"/>
        <v>1.7767611584734232E-2</v>
      </c>
      <c r="BP130" s="11">
        <f t="shared" si="119"/>
        <v>2.559679582808317E-2</v>
      </c>
      <c r="BQ130" s="11">
        <f t="shared" si="119"/>
        <v>3.6682796780898759E-2</v>
      </c>
    </row>
    <row r="131" spans="1:69" x14ac:dyDescent="0.25">
      <c r="B131" t="s">
        <v>24</v>
      </c>
      <c r="C131" s="104">
        <f>+'Input R2'!E25</f>
        <v>0</v>
      </c>
      <c r="D131" s="104">
        <f>+'Input R2'!F25</f>
        <v>0</v>
      </c>
      <c r="E131" s="104">
        <f>+'Input R2'!G25</f>
        <v>0</v>
      </c>
      <c r="F131" s="104">
        <f>+'Input R2'!H25</f>
        <v>0</v>
      </c>
      <c r="G131" s="104">
        <f>+'Input R2'!I25</f>
        <v>0</v>
      </c>
      <c r="H131" s="104">
        <f>+'Input R2'!J25</f>
        <v>0</v>
      </c>
      <c r="I131" s="104">
        <f>+'Input R2'!K25</f>
        <v>0</v>
      </c>
      <c r="J131" s="104">
        <f>+'Input R2'!L25</f>
        <v>0</v>
      </c>
      <c r="K131" s="104">
        <f>+'Input R2'!M25</f>
        <v>0</v>
      </c>
      <c r="L131" s="104">
        <f>+'Input R2'!N25</f>
        <v>0</v>
      </c>
      <c r="BC131" s="7">
        <f t="shared" si="112"/>
        <v>5800</v>
      </c>
      <c r="BD131" s="11">
        <f t="shared" si="119"/>
        <v>1.2502872626847172E-4</v>
      </c>
      <c r="BE131" s="11">
        <f t="shared" si="119"/>
        <v>2.2681426744527839E-4</v>
      </c>
      <c r="BF131" s="11">
        <f t="shared" si="119"/>
        <v>3.8541827245017299E-4</v>
      </c>
      <c r="BG131" s="11">
        <f t="shared" si="119"/>
        <v>6.2819951436031602E-4</v>
      </c>
      <c r="BH131" s="11">
        <f t="shared" si="119"/>
        <v>9.946323766121235E-4</v>
      </c>
      <c r="BI131" s="11">
        <f t="shared" si="119"/>
        <v>1.5413771217936136E-3</v>
      </c>
      <c r="BJ131" s="11">
        <f t="shared" si="119"/>
        <v>2.3493837208533519E-3</v>
      </c>
      <c r="BK131" s="11">
        <f t="shared" si="119"/>
        <v>3.5338173519940492E-3</v>
      </c>
      <c r="BL131" s="11">
        <f t="shared" si="119"/>
        <v>5.2578903490877859E-3</v>
      </c>
      <c r="BM131" s="11">
        <f t="shared" si="119"/>
        <v>7.7520909014790352E-3</v>
      </c>
      <c r="BN131" s="11">
        <f t="shared" si="119"/>
        <v>1.1340852203990703E-2</v>
      </c>
      <c r="BO131" s="11">
        <f t="shared" si="119"/>
        <v>1.6479459744840989E-2</v>
      </c>
      <c r="BP131" s="11">
        <f t="shared" si="119"/>
        <v>2.3805020120117332E-2</v>
      </c>
      <c r="BQ131" s="11">
        <f t="shared" si="119"/>
        <v>3.420670799818807E-2</v>
      </c>
    </row>
    <row r="132" spans="1:69" x14ac:dyDescent="0.25">
      <c r="B132" t="s">
        <v>23</v>
      </c>
      <c r="C132" s="104">
        <f>+'Input R2'!E26</f>
        <v>0</v>
      </c>
      <c r="D132" s="104">
        <f>+'Input R2'!F26</f>
        <v>0</v>
      </c>
      <c r="E132" s="104">
        <f>+'Input R2'!G26</f>
        <v>0</v>
      </c>
      <c r="F132" s="104">
        <f>+'Input R2'!H26</f>
        <v>0</v>
      </c>
      <c r="G132" s="104">
        <f>+'Input R2'!I26</f>
        <v>0</v>
      </c>
      <c r="H132" s="104">
        <f>+'Input R2'!J26</f>
        <v>0</v>
      </c>
      <c r="I132" s="104">
        <f>+'Input R2'!K26</f>
        <v>0</v>
      </c>
      <c r="J132" s="104">
        <f>+'Input R2'!L26</f>
        <v>0</v>
      </c>
      <c r="K132" s="104">
        <f>+'Input R2'!M26</f>
        <v>0</v>
      </c>
      <c r="L132" s="104">
        <f>+'Input R2'!N26</f>
        <v>0</v>
      </c>
      <c r="M132" s="7"/>
      <c r="BC132" s="7">
        <f t="shared" si="112"/>
        <v>5850</v>
      </c>
      <c r="BD132" s="11">
        <f t="shared" si="119"/>
        <v>1.1252585364162455E-4</v>
      </c>
      <c r="BE132" s="11">
        <f t="shared" si="119"/>
        <v>2.0469987636936374E-4</v>
      </c>
      <c r="BF132" s="11">
        <f t="shared" si="119"/>
        <v>3.4880353656740651E-4</v>
      </c>
      <c r="BG132" s="11">
        <f t="shared" si="119"/>
        <v>5.7009105928198666E-4</v>
      </c>
      <c r="BH132" s="11">
        <f t="shared" si="119"/>
        <v>9.0511546271703218E-4</v>
      </c>
      <c r="BI132" s="11">
        <f t="shared" si="119"/>
        <v>1.4065066236366721E-3</v>
      </c>
      <c r="BJ132" s="11">
        <f t="shared" si="119"/>
        <v>2.1496861045808163E-3</v>
      </c>
      <c r="BK132" s="11">
        <f t="shared" si="119"/>
        <v>3.2422774204545388E-3</v>
      </c>
      <c r="BL132" s="11">
        <f t="shared" si="119"/>
        <v>4.8372591211607611E-3</v>
      </c>
      <c r="BM132" s="11">
        <f t="shared" si="119"/>
        <v>7.1513038566144065E-3</v>
      </c>
      <c r="BN132" s="11">
        <f t="shared" si="119"/>
        <v>1.0490288288691394E-2</v>
      </c>
      <c r="BO132" s="11">
        <f t="shared" si="119"/>
        <v>1.5284698913340009E-2</v>
      </c>
      <c r="BP132" s="11">
        <f t="shared" si="119"/>
        <v>2.2138668711709105E-2</v>
      </c>
      <c r="BQ132" s="11">
        <f t="shared" si="119"/>
        <v>3.1897755208310355E-2</v>
      </c>
    </row>
    <row r="133" spans="1:69" x14ac:dyDescent="0.25">
      <c r="B133" t="s">
        <v>46</v>
      </c>
      <c r="C133" s="104">
        <f>+'Input R2'!E27</f>
        <v>0</v>
      </c>
      <c r="D133" s="104">
        <f>+'Input R2'!F27</f>
        <v>0</v>
      </c>
      <c r="E133" s="104">
        <f>+'Input R2'!G27</f>
        <v>0</v>
      </c>
      <c r="F133" s="104">
        <f>+'Input R2'!H27</f>
        <v>0</v>
      </c>
      <c r="G133" s="104">
        <f>+'Input R2'!I27</f>
        <v>0</v>
      </c>
      <c r="H133" s="104">
        <f>+'Input R2'!J27</f>
        <v>0</v>
      </c>
      <c r="I133" s="104">
        <f>+'Input R2'!K27</f>
        <v>0</v>
      </c>
      <c r="J133" s="104">
        <f>+'Input R2'!L27</f>
        <v>0</v>
      </c>
      <c r="K133" s="104">
        <f>+'Input R2'!M27</f>
        <v>0</v>
      </c>
      <c r="L133" s="104">
        <f>+'Input R2'!N27</f>
        <v>0</v>
      </c>
      <c r="BC133" s="7">
        <f t="shared" si="112"/>
        <v>5900</v>
      </c>
      <c r="BD133" s="11">
        <f t="shared" si="119"/>
        <v>1.012732682774621E-4</v>
      </c>
      <c r="BE133" s="11">
        <f t="shared" si="119"/>
        <v>1.8474163842335076E-4</v>
      </c>
      <c r="BF133" s="11">
        <f t="shared" si="119"/>
        <v>3.1566720059350285E-4</v>
      </c>
      <c r="BG133" s="11">
        <f t="shared" si="119"/>
        <v>5.1735763629840283E-4</v>
      </c>
      <c r="BH133" s="11">
        <f t="shared" si="119"/>
        <v>8.2365507107249908E-4</v>
      </c>
      <c r="BI133" s="11">
        <f t="shared" si="119"/>
        <v>1.2834372940684631E-3</v>
      </c>
      <c r="BJ133" s="11">
        <f t="shared" si="119"/>
        <v>1.9669627856914464E-3</v>
      </c>
      <c r="BK133" s="11">
        <f t="shared" si="119"/>
        <v>2.9747895332670384E-3</v>
      </c>
      <c r="BL133" s="11">
        <f t="shared" si="119"/>
        <v>4.4502783914678982E-3</v>
      </c>
      <c r="BM133" s="11">
        <f t="shared" si="119"/>
        <v>6.5970778077267863E-3</v>
      </c>
      <c r="BN133" s="11">
        <f t="shared" si="119"/>
        <v>9.7035166670395336E-3</v>
      </c>
      <c r="BO133" s="11">
        <f t="shared" si="119"/>
        <v>1.417655824212285E-2</v>
      </c>
      <c r="BP133" s="11">
        <f t="shared" si="119"/>
        <v>2.0588961901889455E-2</v>
      </c>
      <c r="BQ133" s="11">
        <f t="shared" si="119"/>
        <v>2.9744656731749385E-2</v>
      </c>
    </row>
    <row r="134" spans="1:69" x14ac:dyDescent="0.25">
      <c r="B134" t="s">
        <v>47</v>
      </c>
      <c r="C134" s="104">
        <f>+'Input R2'!E28</f>
        <v>0</v>
      </c>
      <c r="D134" s="104">
        <f>+'Input R2'!F28</f>
        <v>0</v>
      </c>
      <c r="E134" s="104">
        <f>+'Input R2'!G28</f>
        <v>0</v>
      </c>
      <c r="F134" s="104">
        <f>+'Input R2'!H28</f>
        <v>0</v>
      </c>
      <c r="G134" s="104">
        <f>+'Input R2'!I28</f>
        <v>0</v>
      </c>
      <c r="H134" s="104">
        <f>+'Input R2'!J28</f>
        <v>0</v>
      </c>
      <c r="I134" s="104">
        <f>+'Input R2'!K28</f>
        <v>0</v>
      </c>
      <c r="J134" s="104">
        <f>+'Input R2'!L28</f>
        <v>0</v>
      </c>
      <c r="K134" s="104">
        <f>+'Input R2'!M28</f>
        <v>0</v>
      </c>
      <c r="L134" s="104">
        <f>+'Input R2'!N28</f>
        <v>0</v>
      </c>
      <c r="BC134" s="7">
        <f t="shared" si="112"/>
        <v>5950</v>
      </c>
      <c r="BD134" s="11">
        <f t="shared" ref="BD134:BQ134" si="120">+BD133*BD$16</f>
        <v>9.1145941449715897E-5</v>
      </c>
      <c r="BE134" s="11">
        <f t="shared" si="120"/>
        <v>1.6672932867707406E-4</v>
      </c>
      <c r="BF134" s="11">
        <f t="shared" si="120"/>
        <v>2.8567881653712008E-4</v>
      </c>
      <c r="BG134" s="11">
        <f t="shared" si="120"/>
        <v>4.695020549408005E-4</v>
      </c>
      <c r="BH134" s="11">
        <f t="shared" si="120"/>
        <v>7.4952611467597405E-4</v>
      </c>
      <c r="BI134" s="11">
        <f t="shared" si="120"/>
        <v>1.1711365308374722E-3</v>
      </c>
      <c r="BJ134" s="11">
        <f t="shared" si="120"/>
        <v>1.7997709489076729E-3</v>
      </c>
      <c r="BK134" s="11">
        <f t="shared" si="120"/>
        <v>2.7293693967725065E-3</v>
      </c>
      <c r="BL134" s="11">
        <f t="shared" si="120"/>
        <v>4.0942561201504643E-3</v>
      </c>
      <c r="BM134" s="11">
        <f t="shared" si="120"/>
        <v>6.0858042776279573E-3</v>
      </c>
      <c r="BN134" s="11">
        <f t="shared" si="120"/>
        <v>8.9757529170115639E-3</v>
      </c>
      <c r="BO134" s="11">
        <f t="shared" si="120"/>
        <v>1.3148757769568935E-2</v>
      </c>
      <c r="BP134" s="11">
        <f t="shared" si="120"/>
        <v>1.914773456875718E-2</v>
      </c>
      <c r="BQ134" s="11">
        <f t="shared" si="120"/>
        <v>2.7736892402356283E-2</v>
      </c>
    </row>
    <row r="135" spans="1:69" x14ac:dyDescent="0.25">
      <c r="B135" t="s">
        <v>48</v>
      </c>
      <c r="C135" s="104">
        <f>+'Input R2'!E29</f>
        <v>0</v>
      </c>
      <c r="D135" s="104">
        <f>+'Input R2'!F29</f>
        <v>0</v>
      </c>
      <c r="E135" s="104">
        <f>+'Input R2'!G29</f>
        <v>0</v>
      </c>
      <c r="F135" s="104">
        <f>+'Input R2'!H29</f>
        <v>0</v>
      </c>
      <c r="G135" s="104">
        <f>+'Input R2'!I29</f>
        <v>0</v>
      </c>
      <c r="H135" s="104">
        <f>+'Input R2'!J29</f>
        <v>0</v>
      </c>
      <c r="I135" s="104">
        <f>+'Input R2'!K29</f>
        <v>0</v>
      </c>
      <c r="J135" s="104">
        <f>+'Input R2'!L29</f>
        <v>0</v>
      </c>
      <c r="K135" s="104">
        <f>+'Input R2'!M29</f>
        <v>0</v>
      </c>
      <c r="L135" s="104">
        <f>+'Input R2'!N29</f>
        <v>0</v>
      </c>
      <c r="BC135" s="7">
        <f t="shared" si="112"/>
        <v>6000</v>
      </c>
      <c r="BD135" s="11">
        <f t="shared" ref="BD135:BQ135" si="121">+BD134*BD$16</f>
        <v>8.2031347304744305E-5</v>
      </c>
      <c r="BE135" s="11">
        <f t="shared" si="121"/>
        <v>1.5047321913105933E-4</v>
      </c>
      <c r="BF135" s="11">
        <f t="shared" si="121"/>
        <v>2.5853932896609364E-4</v>
      </c>
      <c r="BG135" s="11">
        <f t="shared" si="121"/>
        <v>4.2607311485877642E-4</v>
      </c>
      <c r="BH135" s="11">
        <f t="shared" si="121"/>
        <v>6.8206876435513623E-4</v>
      </c>
      <c r="BI135" s="11">
        <f t="shared" si="121"/>
        <v>1.0686620843891931E-3</v>
      </c>
      <c r="BJ135" s="11">
        <f t="shared" si="121"/>
        <v>1.6467904182505201E-3</v>
      </c>
      <c r="BK135" s="11">
        <f t="shared" si="121"/>
        <v>2.5041964215387737E-3</v>
      </c>
      <c r="BL135" s="11">
        <f t="shared" si="121"/>
        <v>3.7667156305384256E-3</v>
      </c>
      <c r="BM135" s="11">
        <f t="shared" si="121"/>
        <v>5.6141544461117878E-3</v>
      </c>
      <c r="BN135" s="11">
        <f t="shared" si="121"/>
        <v>8.3025714482356915E-3</v>
      </c>
      <c r="BO135" s="11">
        <f t="shared" si="121"/>
        <v>1.219547283127518E-2</v>
      </c>
      <c r="BP135" s="11">
        <f t="shared" si="121"/>
        <v>1.7807393148944164E-2</v>
      </c>
      <c r="BQ135" s="11">
        <f t="shared" si="121"/>
        <v>2.5864652165197215E-2</v>
      </c>
    </row>
    <row r="136" spans="1:69" x14ac:dyDescent="0.25">
      <c r="B136" t="s">
        <v>49</v>
      </c>
      <c r="C136" s="104">
        <f>+'Input R2'!E30</f>
        <v>0</v>
      </c>
      <c r="D136" s="104">
        <f>+'Input R2'!F30</f>
        <v>0</v>
      </c>
      <c r="E136" s="104">
        <f>+'Input R2'!G30</f>
        <v>0</v>
      </c>
      <c r="F136" s="104">
        <f>+'Input R2'!H30</f>
        <v>0</v>
      </c>
      <c r="G136" s="104">
        <f>+'Input R2'!I30</f>
        <v>0</v>
      </c>
      <c r="H136" s="104">
        <f>+'Input R2'!J30</f>
        <v>0</v>
      </c>
      <c r="I136" s="104">
        <f>+'Input R2'!K30</f>
        <v>0</v>
      </c>
      <c r="J136" s="104">
        <f>+'Input R2'!L30</f>
        <v>0</v>
      </c>
      <c r="K136" s="104">
        <f>+'Input R2'!M30</f>
        <v>0</v>
      </c>
      <c r="L136" s="104">
        <f>+'Input R2'!N30</f>
        <v>0</v>
      </c>
    </row>
    <row r="137" spans="1:69" x14ac:dyDescent="0.25">
      <c r="B137" t="s">
        <v>51</v>
      </c>
      <c r="C137" s="104">
        <f>+'Input R2'!E32</f>
        <v>0</v>
      </c>
      <c r="D137" s="104">
        <f>+'Input R2'!F32</f>
        <v>0</v>
      </c>
      <c r="E137" s="104">
        <f>+'Input R2'!G32</f>
        <v>0</v>
      </c>
      <c r="F137" s="104">
        <f>+'Input R2'!H32</f>
        <v>0</v>
      </c>
      <c r="G137" s="104">
        <f>+'Input R2'!I32</f>
        <v>0</v>
      </c>
      <c r="H137" s="104">
        <f>+'Input R2'!J32</f>
        <v>0</v>
      </c>
      <c r="I137" s="104">
        <f>+'Input R2'!K32</f>
        <v>0</v>
      </c>
      <c r="J137" s="104">
        <f>+'Input R2'!L32</f>
        <v>0</v>
      </c>
      <c r="K137" s="104">
        <f>+'Input R2'!M32</f>
        <v>0</v>
      </c>
      <c r="L137" s="104">
        <f>+'Input R2'!N32</f>
        <v>0</v>
      </c>
      <c r="M137" s="5"/>
    </row>
    <row r="138" spans="1:69" x14ac:dyDescent="0.25">
      <c r="B138" t="s">
        <v>31</v>
      </c>
      <c r="C138" s="104">
        <f>+'Input R2'!E33</f>
        <v>0</v>
      </c>
      <c r="D138" s="104">
        <f>+'Input R2'!F33</f>
        <v>0</v>
      </c>
      <c r="E138" s="104">
        <f>+'Input R2'!G33</f>
        <v>0</v>
      </c>
      <c r="F138" s="104">
        <f>+'Input R2'!H33</f>
        <v>0</v>
      </c>
      <c r="G138" s="104">
        <f>+'Input R2'!I33</f>
        <v>0</v>
      </c>
      <c r="H138" s="104">
        <f>+'Input R2'!J33</f>
        <v>0</v>
      </c>
      <c r="I138" s="104">
        <f>+'Input R2'!K33</f>
        <v>0</v>
      </c>
      <c r="J138" s="104">
        <f>+'Input R2'!L33</f>
        <v>0</v>
      </c>
      <c r="K138" s="104">
        <f>+'Input R2'!M33</f>
        <v>0</v>
      </c>
      <c r="L138" s="104">
        <f>+'Input R2'!N33</f>
        <v>0</v>
      </c>
      <c r="M138" s="7"/>
    </row>
    <row r="140" spans="1:69" x14ac:dyDescent="0.25">
      <c r="B140" s="12" t="s">
        <v>62</v>
      </c>
      <c r="C140" s="7">
        <f>+C130^2*20</f>
        <v>0</v>
      </c>
      <c r="D140" s="7">
        <f t="shared" ref="D140:L141" si="122">+D130^2*20</f>
        <v>0</v>
      </c>
      <c r="E140" s="7">
        <f t="shared" si="122"/>
        <v>0</v>
      </c>
      <c r="F140" s="7">
        <f t="shared" si="122"/>
        <v>0</v>
      </c>
      <c r="G140" s="7">
        <f t="shared" si="122"/>
        <v>0</v>
      </c>
      <c r="H140" s="7">
        <f t="shared" si="122"/>
        <v>0</v>
      </c>
      <c r="I140" s="7">
        <f t="shared" si="122"/>
        <v>0</v>
      </c>
      <c r="J140" s="7">
        <f t="shared" si="122"/>
        <v>0</v>
      </c>
      <c r="K140" s="7">
        <f t="shared" si="122"/>
        <v>0</v>
      </c>
      <c r="L140" s="7">
        <f t="shared" si="122"/>
        <v>0</v>
      </c>
      <c r="M140" s="7"/>
    </row>
    <row r="141" spans="1:69" x14ac:dyDescent="0.25">
      <c r="B141" s="12" t="s">
        <v>21</v>
      </c>
      <c r="C141" s="7">
        <f>+C131^2*20</f>
        <v>0</v>
      </c>
      <c r="D141" s="7">
        <f t="shared" si="122"/>
        <v>0</v>
      </c>
      <c r="E141" s="7">
        <f t="shared" si="122"/>
        <v>0</v>
      </c>
      <c r="F141" s="7">
        <f t="shared" si="122"/>
        <v>0</v>
      </c>
      <c r="G141" s="7">
        <f t="shared" si="122"/>
        <v>0</v>
      </c>
      <c r="H141" s="7">
        <f t="shared" si="122"/>
        <v>0</v>
      </c>
      <c r="I141" s="7">
        <f t="shared" si="122"/>
        <v>0</v>
      </c>
      <c r="J141" s="7">
        <f t="shared" si="122"/>
        <v>0</v>
      </c>
      <c r="K141" s="7">
        <f t="shared" si="122"/>
        <v>0</v>
      </c>
      <c r="L141" s="7">
        <f t="shared" si="122"/>
        <v>0</v>
      </c>
      <c r="M141" s="7"/>
    </row>
    <row r="142" spans="1:69" x14ac:dyDescent="0.25">
      <c r="B142" s="12" t="s">
        <v>22</v>
      </c>
      <c r="C142" s="2">
        <f>+C132/10</f>
        <v>0</v>
      </c>
      <c r="D142" s="2">
        <f t="shared" ref="D142:L142" si="123">+D132/10</f>
        <v>0</v>
      </c>
      <c r="E142" s="2">
        <f t="shared" si="123"/>
        <v>0</v>
      </c>
      <c r="F142" s="2">
        <f t="shared" si="123"/>
        <v>0</v>
      </c>
      <c r="G142" s="2">
        <f t="shared" si="123"/>
        <v>0</v>
      </c>
      <c r="H142" s="2">
        <f t="shared" si="123"/>
        <v>0</v>
      </c>
      <c r="I142" s="2">
        <f t="shared" si="123"/>
        <v>0</v>
      </c>
      <c r="J142" s="2">
        <f t="shared" si="123"/>
        <v>0</v>
      </c>
      <c r="K142" s="2">
        <f t="shared" si="123"/>
        <v>0</v>
      </c>
      <c r="L142" s="2">
        <f t="shared" si="123"/>
        <v>0</v>
      </c>
    </row>
    <row r="143" spans="1:69" x14ac:dyDescent="0.25">
      <c r="B143" s="12" t="s">
        <v>55</v>
      </c>
      <c r="C143" s="2">
        <f>+IF(C133="Y",25,0)</f>
        <v>0</v>
      </c>
      <c r="D143" s="2">
        <f t="shared" ref="D143:L143" si="124">+IF(D133="Y",25,0)</f>
        <v>0</v>
      </c>
      <c r="E143" s="2">
        <f t="shared" si="124"/>
        <v>0</v>
      </c>
      <c r="F143" s="2">
        <f t="shared" si="124"/>
        <v>0</v>
      </c>
      <c r="G143" s="2">
        <f t="shared" si="124"/>
        <v>0</v>
      </c>
      <c r="H143" s="2">
        <f t="shared" si="124"/>
        <v>0</v>
      </c>
      <c r="I143" s="2">
        <f t="shared" si="124"/>
        <v>0</v>
      </c>
      <c r="J143" s="2">
        <f t="shared" si="124"/>
        <v>0</v>
      </c>
      <c r="K143" s="2">
        <f t="shared" si="124"/>
        <v>0</v>
      </c>
      <c r="L143" s="2">
        <f t="shared" si="124"/>
        <v>0</v>
      </c>
    </row>
    <row r="144" spans="1:69" x14ac:dyDescent="0.25">
      <c r="B144" t="s">
        <v>56</v>
      </c>
      <c r="C144" s="2">
        <f>+IF(C134="Y",50,0)</f>
        <v>0</v>
      </c>
      <c r="D144" s="2">
        <f t="shared" ref="D144:L144" si="125">+IF(D134="Y",50,0)</f>
        <v>0</v>
      </c>
      <c r="E144" s="2">
        <f t="shared" si="125"/>
        <v>0</v>
      </c>
      <c r="F144" s="2">
        <f t="shared" si="125"/>
        <v>0</v>
      </c>
      <c r="G144" s="2">
        <f t="shared" si="125"/>
        <v>0</v>
      </c>
      <c r="H144" s="2">
        <f t="shared" si="125"/>
        <v>0</v>
      </c>
      <c r="I144" s="2">
        <f t="shared" si="125"/>
        <v>0</v>
      </c>
      <c r="J144" s="2">
        <f t="shared" si="125"/>
        <v>0</v>
      </c>
      <c r="K144" s="2">
        <f t="shared" si="125"/>
        <v>0</v>
      </c>
      <c r="L144" s="2">
        <f t="shared" si="125"/>
        <v>0</v>
      </c>
    </row>
    <row r="145" spans="2:13" x14ac:dyDescent="0.25">
      <c r="B145" t="s">
        <v>57</v>
      </c>
      <c r="C145" s="2">
        <f>+IF(C135="Y",150,0)</f>
        <v>0</v>
      </c>
      <c r="D145" s="2">
        <f t="shared" ref="D145:L145" si="126">+IF(D135="Y",150,0)</f>
        <v>0</v>
      </c>
      <c r="E145" s="2">
        <f t="shared" si="126"/>
        <v>0</v>
      </c>
      <c r="F145" s="2">
        <f t="shared" si="126"/>
        <v>0</v>
      </c>
      <c r="G145" s="2">
        <f t="shared" si="126"/>
        <v>0</v>
      </c>
      <c r="H145" s="2">
        <f t="shared" si="126"/>
        <v>0</v>
      </c>
      <c r="I145" s="2">
        <f t="shared" si="126"/>
        <v>0</v>
      </c>
      <c r="J145" s="2">
        <f t="shared" si="126"/>
        <v>0</v>
      </c>
      <c r="K145" s="2">
        <f t="shared" si="126"/>
        <v>0</v>
      </c>
      <c r="L145" s="2">
        <f t="shared" si="126"/>
        <v>0</v>
      </c>
    </row>
    <row r="146" spans="2:13" x14ac:dyDescent="0.25">
      <c r="B146" t="s">
        <v>58</v>
      </c>
      <c r="C146" s="2">
        <f t="shared" ref="C146:L146" si="127">+IF(C136="Y",50,0)</f>
        <v>0</v>
      </c>
      <c r="D146" s="2">
        <f t="shared" si="127"/>
        <v>0</v>
      </c>
      <c r="E146" s="2">
        <f t="shared" si="127"/>
        <v>0</v>
      </c>
      <c r="F146" s="2">
        <f t="shared" si="127"/>
        <v>0</v>
      </c>
      <c r="G146" s="2">
        <f t="shared" si="127"/>
        <v>0</v>
      </c>
      <c r="H146" s="2">
        <f t="shared" si="127"/>
        <v>0</v>
      </c>
      <c r="I146" s="2">
        <f t="shared" si="127"/>
        <v>0</v>
      </c>
      <c r="J146" s="2">
        <f t="shared" si="127"/>
        <v>0</v>
      </c>
      <c r="K146" s="2">
        <f t="shared" si="127"/>
        <v>0</v>
      </c>
      <c r="L146" s="2">
        <f t="shared" si="127"/>
        <v>0</v>
      </c>
    </row>
    <row r="147" spans="2:13" x14ac:dyDescent="0.25">
      <c r="B147" s="3" t="s">
        <v>55</v>
      </c>
      <c r="C147" s="2">
        <f>+C137*1000</f>
        <v>0</v>
      </c>
      <c r="D147" s="2">
        <f t="shared" ref="D147:L147" si="128">+D137*1000</f>
        <v>0</v>
      </c>
      <c r="E147" s="2">
        <f t="shared" si="128"/>
        <v>0</v>
      </c>
      <c r="F147" s="2">
        <f t="shared" si="128"/>
        <v>0</v>
      </c>
      <c r="G147" s="2">
        <f t="shared" si="128"/>
        <v>0</v>
      </c>
      <c r="H147" s="2">
        <f t="shared" si="128"/>
        <v>0</v>
      </c>
      <c r="I147" s="2">
        <f t="shared" si="128"/>
        <v>0</v>
      </c>
      <c r="J147" s="2">
        <f t="shared" si="128"/>
        <v>0</v>
      </c>
      <c r="K147" s="2">
        <f t="shared" si="128"/>
        <v>0</v>
      </c>
      <c r="L147" s="2">
        <f t="shared" si="128"/>
        <v>0</v>
      </c>
    </row>
    <row r="148" spans="2:13" x14ac:dyDescent="0.25">
      <c r="B148" s="3" t="s">
        <v>63</v>
      </c>
      <c r="C148" s="7">
        <f>+C138/10000</f>
        <v>0</v>
      </c>
      <c r="D148" s="7">
        <f t="shared" ref="D148:L148" si="129">+D138/10000</f>
        <v>0</v>
      </c>
      <c r="E148" s="7">
        <f t="shared" si="129"/>
        <v>0</v>
      </c>
      <c r="F148" s="7">
        <f t="shared" si="129"/>
        <v>0</v>
      </c>
      <c r="G148" s="7">
        <f t="shared" si="129"/>
        <v>0</v>
      </c>
      <c r="H148" s="7">
        <f t="shared" si="129"/>
        <v>0</v>
      </c>
      <c r="I148" s="7">
        <f t="shared" si="129"/>
        <v>0</v>
      </c>
      <c r="J148" s="7">
        <f t="shared" si="129"/>
        <v>0</v>
      </c>
      <c r="K148" s="7">
        <f t="shared" si="129"/>
        <v>0</v>
      </c>
      <c r="L148" s="7">
        <f t="shared" si="129"/>
        <v>0</v>
      </c>
      <c r="M148" s="7"/>
    </row>
    <row r="149" spans="2:13" x14ac:dyDescent="0.25">
      <c r="B149" s="3" t="s">
        <v>64</v>
      </c>
      <c r="C149" s="7" t="str">
        <f>IF(C130&gt;0,SUM(C140:C148)-275+H60,"")</f>
        <v/>
      </c>
      <c r="D149" s="7" t="str">
        <f t="shared" ref="D149:L149" si="130">IF(D130&gt;0,SUM(D140:D148)-275+I60,"")</f>
        <v/>
      </c>
      <c r="E149" s="7" t="str">
        <f t="shared" si="130"/>
        <v/>
      </c>
      <c r="F149" s="7" t="str">
        <f t="shared" si="130"/>
        <v/>
      </c>
      <c r="G149" s="7" t="str">
        <f t="shared" si="130"/>
        <v/>
      </c>
      <c r="H149" s="7" t="str">
        <f t="shared" si="130"/>
        <v/>
      </c>
      <c r="I149" s="7" t="str">
        <f t="shared" si="130"/>
        <v/>
      </c>
      <c r="J149" s="7" t="str">
        <f t="shared" si="130"/>
        <v/>
      </c>
      <c r="K149" s="7" t="str">
        <f t="shared" si="130"/>
        <v/>
      </c>
      <c r="L149" s="7" t="str">
        <f t="shared" si="130"/>
        <v/>
      </c>
      <c r="M149" s="7" t="e">
        <f>AVERAGEIF(C149:L149,"&gt;0")</f>
        <v>#DIV/0!</v>
      </c>
    </row>
    <row r="150" spans="2:13" x14ac:dyDescent="0.25">
      <c r="B150" s="15" t="s">
        <v>65</v>
      </c>
      <c r="C150" s="7" t="str">
        <f>IF(C140&gt;0,C149/$M152*1500,"")</f>
        <v/>
      </c>
      <c r="D150" s="7" t="str">
        <f t="shared" ref="D150:L150" si="131">IF(D140&gt;0,D149/$M152*1500,"")</f>
        <v/>
      </c>
      <c r="E150" s="7" t="str">
        <f t="shared" si="131"/>
        <v/>
      </c>
      <c r="F150" s="7" t="str">
        <f t="shared" si="131"/>
        <v/>
      </c>
      <c r="G150" s="7" t="str">
        <f t="shared" si="131"/>
        <v/>
      </c>
      <c r="H150" s="7" t="str">
        <f t="shared" si="131"/>
        <v/>
      </c>
      <c r="I150" s="7" t="str">
        <f t="shared" si="131"/>
        <v/>
      </c>
      <c r="J150" s="7" t="str">
        <f t="shared" si="131"/>
        <v/>
      </c>
      <c r="K150" s="7" t="str">
        <f t="shared" si="131"/>
        <v/>
      </c>
      <c r="L150" s="7" t="str">
        <f t="shared" si="131"/>
        <v/>
      </c>
      <c r="M150" s="7">
        <f>SUM(C150:L150)</f>
        <v>0</v>
      </c>
    </row>
    <row r="151" spans="2:13" x14ac:dyDescent="0.25">
      <c r="B151" s="15"/>
      <c r="C151" s="5" t="str">
        <f>IFERROR(C150/$N103,"")</f>
        <v/>
      </c>
      <c r="D151" s="5" t="str">
        <f t="shared" ref="D151:L151" si="132">IFERROR(D150/$N103,"")</f>
        <v/>
      </c>
      <c r="E151" s="5" t="str">
        <f t="shared" si="132"/>
        <v/>
      </c>
      <c r="F151" s="5" t="str">
        <f t="shared" si="132"/>
        <v/>
      </c>
      <c r="G151" s="5" t="str">
        <f t="shared" si="132"/>
        <v/>
      </c>
      <c r="H151" s="5" t="str">
        <f t="shared" si="132"/>
        <v/>
      </c>
      <c r="I151" s="5" t="str">
        <f t="shared" si="132"/>
        <v/>
      </c>
      <c r="J151" s="5" t="str">
        <f t="shared" si="132"/>
        <v/>
      </c>
      <c r="K151" s="5" t="str">
        <f t="shared" si="132"/>
        <v/>
      </c>
      <c r="L151" s="5" t="str">
        <f t="shared" si="132"/>
        <v/>
      </c>
      <c r="M151" s="4" t="e">
        <f>+M229</f>
        <v>#DIV/0!</v>
      </c>
    </row>
    <row r="152" spans="2:13" x14ac:dyDescent="0.25">
      <c r="B152" s="15"/>
      <c r="C152" s="4" t="str">
        <f>IFERROR(C151/$M151,"")</f>
        <v/>
      </c>
      <c r="D152" s="4" t="str">
        <f t="shared" ref="D152:L152" si="133">IFERROR(D151/$M151,"")</f>
        <v/>
      </c>
      <c r="E152" s="4" t="str">
        <f t="shared" si="133"/>
        <v/>
      </c>
      <c r="F152" s="4" t="str">
        <f t="shared" si="133"/>
        <v/>
      </c>
      <c r="G152" s="4" t="str">
        <f t="shared" si="133"/>
        <v/>
      </c>
      <c r="H152" s="4" t="str">
        <f t="shared" si="133"/>
        <v/>
      </c>
      <c r="I152" s="4" t="str">
        <f t="shared" si="133"/>
        <v/>
      </c>
      <c r="J152" s="4" t="str">
        <f t="shared" si="133"/>
        <v/>
      </c>
      <c r="K152" s="4" t="str">
        <f t="shared" si="133"/>
        <v/>
      </c>
      <c r="L152" s="4" t="str">
        <f t="shared" si="133"/>
        <v/>
      </c>
      <c r="M152" s="143" t="e">
        <f>+M105</f>
        <v>#DIV/0!</v>
      </c>
    </row>
    <row r="153" spans="2:13" x14ac:dyDescent="0.25">
      <c r="C153" s="4">
        <f>+'R1'!CG4</f>
        <v>0</v>
      </c>
      <c r="D153" s="4">
        <f>+'R1'!CH4</f>
        <v>0</v>
      </c>
      <c r="E153" s="4">
        <f>+'R1'!CI4</f>
        <v>0</v>
      </c>
      <c r="F153" s="4">
        <f>+'R1'!CJ4</f>
        <v>0</v>
      </c>
      <c r="G153" s="4">
        <f>+'R1'!CK4</f>
        <v>0</v>
      </c>
      <c r="H153" s="4">
        <f>+'R1'!CL4</f>
        <v>0</v>
      </c>
      <c r="I153" s="4">
        <f>+'R1'!CM4</f>
        <v>0</v>
      </c>
      <c r="J153" s="4">
        <f>+'R1'!CN4</f>
        <v>0</v>
      </c>
      <c r="K153" s="4">
        <f>+'R1'!CO4</f>
        <v>0</v>
      </c>
      <c r="L153" s="4">
        <f>+'R1'!CP4</f>
        <v>0</v>
      </c>
    </row>
    <row r="154" spans="2:13" x14ac:dyDescent="0.25">
      <c r="B154" s="14" t="s">
        <v>67</v>
      </c>
    </row>
    <row r="155" spans="2:13" x14ac:dyDescent="0.25">
      <c r="B155" s="12" t="s">
        <v>62</v>
      </c>
      <c r="C155" s="7">
        <f>+C130*500</f>
        <v>0</v>
      </c>
      <c r="D155" s="7">
        <f t="shared" ref="D155:L155" si="134">+D130*500</f>
        <v>0</v>
      </c>
      <c r="E155" s="7">
        <f t="shared" si="134"/>
        <v>0</v>
      </c>
      <c r="F155" s="7">
        <f t="shared" si="134"/>
        <v>0</v>
      </c>
      <c r="G155" s="7">
        <f t="shared" si="134"/>
        <v>0</v>
      </c>
      <c r="H155" s="7">
        <f t="shared" si="134"/>
        <v>0</v>
      </c>
      <c r="I155" s="7">
        <f t="shared" si="134"/>
        <v>0</v>
      </c>
      <c r="J155" s="7">
        <f t="shared" si="134"/>
        <v>0</v>
      </c>
      <c r="K155" s="7">
        <f t="shared" si="134"/>
        <v>0</v>
      </c>
      <c r="L155" s="7">
        <f t="shared" si="134"/>
        <v>0</v>
      </c>
    </row>
    <row r="156" spans="2:13" x14ac:dyDescent="0.25">
      <c r="B156" s="12" t="s">
        <v>21</v>
      </c>
      <c r="C156" s="7">
        <f>+C131*200</f>
        <v>0</v>
      </c>
      <c r="D156" s="7">
        <f t="shared" ref="D156:L156" si="135">+D131*200</f>
        <v>0</v>
      </c>
      <c r="E156" s="7">
        <f t="shared" si="135"/>
        <v>0</v>
      </c>
      <c r="F156" s="7">
        <f t="shared" si="135"/>
        <v>0</v>
      </c>
      <c r="G156" s="7">
        <f t="shared" si="135"/>
        <v>0</v>
      </c>
      <c r="H156" s="7">
        <f t="shared" si="135"/>
        <v>0</v>
      </c>
      <c r="I156" s="7">
        <f t="shared" si="135"/>
        <v>0</v>
      </c>
      <c r="J156" s="7">
        <f t="shared" si="135"/>
        <v>0</v>
      </c>
      <c r="K156" s="7">
        <f t="shared" si="135"/>
        <v>0</v>
      </c>
      <c r="L156" s="7">
        <f t="shared" si="135"/>
        <v>0</v>
      </c>
    </row>
    <row r="157" spans="2:13" x14ac:dyDescent="0.25">
      <c r="B157" s="12" t="s">
        <v>64</v>
      </c>
      <c r="C157" s="7">
        <f>SUM(C155:C156)</f>
        <v>0</v>
      </c>
      <c r="D157" s="7">
        <f t="shared" ref="D157:L157" si="136">SUM(D155:D156)</f>
        <v>0</v>
      </c>
      <c r="E157" s="7">
        <f t="shared" si="136"/>
        <v>0</v>
      </c>
      <c r="F157" s="7">
        <f t="shared" si="136"/>
        <v>0</v>
      </c>
      <c r="G157" s="7">
        <f t="shared" si="136"/>
        <v>0</v>
      </c>
      <c r="H157" s="7">
        <f t="shared" si="136"/>
        <v>0</v>
      </c>
      <c r="I157" s="7">
        <f t="shared" si="136"/>
        <v>0</v>
      </c>
      <c r="J157" s="7">
        <f t="shared" si="136"/>
        <v>0</v>
      </c>
      <c r="K157" s="7">
        <f t="shared" si="136"/>
        <v>0</v>
      </c>
      <c r="L157" s="7">
        <f t="shared" si="136"/>
        <v>0</v>
      </c>
    </row>
    <row r="159" spans="2:13" x14ac:dyDescent="0.25">
      <c r="C159" s="2">
        <f>MIN(ROUND(C130*1.5+C131*0.5,0),15)</f>
        <v>0</v>
      </c>
      <c r="D159" s="2">
        <f t="shared" ref="D159:L159" si="137">MIN(ROUND(D130*1.5+D131*0.5,0),15)</f>
        <v>0</v>
      </c>
      <c r="E159" s="2">
        <f t="shared" si="137"/>
        <v>0</v>
      </c>
      <c r="F159" s="2">
        <f t="shared" si="137"/>
        <v>0</v>
      </c>
      <c r="G159" s="2">
        <f t="shared" si="137"/>
        <v>0</v>
      </c>
      <c r="H159" s="2">
        <f t="shared" si="137"/>
        <v>0</v>
      </c>
      <c r="I159" s="2">
        <f t="shared" si="137"/>
        <v>0</v>
      </c>
      <c r="J159" s="2">
        <f t="shared" si="137"/>
        <v>0</v>
      </c>
      <c r="K159" s="2">
        <f t="shared" si="137"/>
        <v>0</v>
      </c>
      <c r="L159" s="2">
        <f t="shared" si="137"/>
        <v>0</v>
      </c>
    </row>
    <row r="160" spans="2:13" x14ac:dyDescent="0.25">
      <c r="B160" s="14" t="s">
        <v>68</v>
      </c>
    </row>
    <row r="161" spans="2:17" x14ac:dyDescent="0.25">
      <c r="B161" s="12" t="s">
        <v>22</v>
      </c>
      <c r="C161" s="7">
        <f>+C132</f>
        <v>0</v>
      </c>
      <c r="D161" s="7">
        <f t="shared" ref="D161:L161" si="138">+D132</f>
        <v>0</v>
      </c>
      <c r="E161" s="7">
        <f t="shared" si="138"/>
        <v>0</v>
      </c>
      <c r="F161" s="7">
        <f t="shared" si="138"/>
        <v>0</v>
      </c>
      <c r="G161" s="7">
        <f t="shared" si="138"/>
        <v>0</v>
      </c>
      <c r="H161" s="7">
        <f t="shared" si="138"/>
        <v>0</v>
      </c>
      <c r="I161" s="7">
        <f t="shared" si="138"/>
        <v>0</v>
      </c>
      <c r="J161" s="7">
        <f t="shared" si="138"/>
        <v>0</v>
      </c>
      <c r="K161" s="7">
        <f t="shared" si="138"/>
        <v>0</v>
      </c>
      <c r="L161" s="7">
        <f t="shared" si="138"/>
        <v>0</v>
      </c>
      <c r="M161" s="7"/>
    </row>
    <row r="162" spans="2:17" x14ac:dyDescent="0.25">
      <c r="B162" s="12" t="s">
        <v>55</v>
      </c>
      <c r="C162" s="8">
        <f>+C137</f>
        <v>0</v>
      </c>
      <c r="D162" s="8">
        <f t="shared" ref="D162:L162" si="139">+D137</f>
        <v>0</v>
      </c>
      <c r="E162" s="8">
        <f t="shared" si="139"/>
        <v>0</v>
      </c>
      <c r="F162" s="8">
        <f t="shared" si="139"/>
        <v>0</v>
      </c>
      <c r="G162" s="8">
        <f t="shared" si="139"/>
        <v>0</v>
      </c>
      <c r="H162" s="8">
        <f t="shared" si="139"/>
        <v>0</v>
      </c>
      <c r="I162" s="8">
        <f t="shared" si="139"/>
        <v>0</v>
      </c>
      <c r="J162" s="8">
        <f t="shared" si="139"/>
        <v>0</v>
      </c>
      <c r="K162" s="8">
        <f t="shared" si="139"/>
        <v>0</v>
      </c>
      <c r="L162" s="8">
        <f t="shared" si="139"/>
        <v>0</v>
      </c>
      <c r="M162" s="8"/>
    </row>
    <row r="163" spans="2:17" x14ac:dyDescent="0.25">
      <c r="B163" s="3" t="s">
        <v>23</v>
      </c>
      <c r="C163" s="2">
        <f>+C161-(C161*C162)</f>
        <v>0</v>
      </c>
      <c r="D163" s="2">
        <f t="shared" ref="D163:L163" si="140">+D161-(D161*D162)</f>
        <v>0</v>
      </c>
      <c r="E163" s="2">
        <f t="shared" si="140"/>
        <v>0</v>
      </c>
      <c r="F163" s="2">
        <f t="shared" si="140"/>
        <v>0</v>
      </c>
      <c r="G163" s="2">
        <f t="shared" si="140"/>
        <v>0</v>
      </c>
      <c r="H163" s="2">
        <f t="shared" si="140"/>
        <v>0</v>
      </c>
      <c r="I163" s="2">
        <f t="shared" si="140"/>
        <v>0</v>
      </c>
      <c r="J163" s="2">
        <f t="shared" si="140"/>
        <v>0</v>
      </c>
      <c r="K163" s="2">
        <f t="shared" si="140"/>
        <v>0</v>
      </c>
      <c r="L163" s="2">
        <f t="shared" si="140"/>
        <v>0</v>
      </c>
    </row>
    <row r="164" spans="2:17" x14ac:dyDescent="0.25">
      <c r="B164" s="3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13">
        <f>+N117</f>
        <v>0</v>
      </c>
    </row>
    <row r="165" spans="2:17" x14ac:dyDescent="0.25">
      <c r="B165" s="3" t="s">
        <v>72</v>
      </c>
      <c r="C165" s="13" t="str">
        <f>IF(C130&gt;0,VLOOKUP(C163,$BC$18:$BQ$135,C159,TRUE)*10,"")</f>
        <v/>
      </c>
      <c r="D165" s="13" t="str">
        <f t="shared" ref="D165:L165" si="141">IF(D130&gt;0,VLOOKUP(D163,$BC$18:$BQ$135,D159,TRUE)*10,"")</f>
        <v/>
      </c>
      <c r="E165" s="13" t="str">
        <f t="shared" si="141"/>
        <v/>
      </c>
      <c r="F165" s="13" t="str">
        <f t="shared" si="141"/>
        <v/>
      </c>
      <c r="G165" s="13" t="str">
        <f t="shared" si="141"/>
        <v/>
      </c>
      <c r="H165" s="13" t="str">
        <f t="shared" si="141"/>
        <v/>
      </c>
      <c r="I165" s="13" t="str">
        <f t="shared" si="141"/>
        <v/>
      </c>
      <c r="J165" s="13" t="str">
        <f t="shared" si="141"/>
        <v/>
      </c>
      <c r="K165" s="13" t="str">
        <f t="shared" si="141"/>
        <v/>
      </c>
      <c r="L165" s="13" t="str">
        <f t="shared" si="141"/>
        <v/>
      </c>
      <c r="M165" s="13"/>
      <c r="N165" s="13">
        <f>SUM(C165:L165)</f>
        <v>0</v>
      </c>
    </row>
    <row r="166" spans="2:17" x14ac:dyDescent="0.25">
      <c r="C166" s="6" t="str">
        <f>IFERROR(C165/$N117,"")</f>
        <v/>
      </c>
      <c r="D166" s="6" t="str">
        <f t="shared" ref="D166:L166" si="142">IFERROR(D165/$N117,"")</f>
        <v/>
      </c>
      <c r="E166" s="6" t="str">
        <f t="shared" si="142"/>
        <v/>
      </c>
      <c r="F166" s="6" t="str">
        <f t="shared" si="142"/>
        <v/>
      </c>
      <c r="G166" s="6" t="str">
        <f t="shared" si="142"/>
        <v/>
      </c>
      <c r="H166" s="6" t="str">
        <f t="shared" si="142"/>
        <v/>
      </c>
      <c r="I166" s="6" t="str">
        <f t="shared" si="142"/>
        <v/>
      </c>
      <c r="J166" s="6" t="str">
        <f t="shared" si="142"/>
        <v/>
      </c>
      <c r="K166" s="6" t="str">
        <f t="shared" si="142"/>
        <v/>
      </c>
      <c r="L166" s="6" t="str">
        <f t="shared" si="142"/>
        <v/>
      </c>
      <c r="M166" s="6"/>
      <c r="N166" s="27" t="e">
        <f>AVERAGE(C166:L166)</f>
        <v>#DIV/0!</v>
      </c>
    </row>
    <row r="167" spans="2:17" x14ac:dyDescent="0.25">
      <c r="C167" s="4" t="str">
        <f>IFERROR(C166/$N167,"")</f>
        <v/>
      </c>
      <c r="D167" s="4" t="str">
        <f t="shared" ref="D167:L167" si="143">IFERROR(D166/$N167,"")</f>
        <v/>
      </c>
      <c r="E167" s="4" t="str">
        <f t="shared" si="143"/>
        <v/>
      </c>
      <c r="F167" s="4" t="str">
        <f t="shared" si="143"/>
        <v/>
      </c>
      <c r="G167" s="4" t="str">
        <f t="shared" si="143"/>
        <v/>
      </c>
      <c r="H167" s="4" t="str">
        <f t="shared" si="143"/>
        <v/>
      </c>
      <c r="I167" s="4" t="str">
        <f t="shared" si="143"/>
        <v/>
      </c>
      <c r="J167" s="4" t="str">
        <f t="shared" si="143"/>
        <v/>
      </c>
      <c r="K167" s="4" t="str">
        <f t="shared" si="143"/>
        <v/>
      </c>
      <c r="L167" s="4" t="str">
        <f t="shared" si="143"/>
        <v/>
      </c>
      <c r="M167" s="4"/>
      <c r="N167" s="10" t="e">
        <f>+M229</f>
        <v>#DIV/0!</v>
      </c>
    </row>
    <row r="168" spans="2:17" x14ac:dyDescent="0.25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70" spans="2:17" x14ac:dyDescent="0.25">
      <c r="B170" s="2" t="s">
        <v>53</v>
      </c>
      <c r="F170" s="2" t="s">
        <v>59</v>
      </c>
    </row>
    <row r="171" spans="2:17" x14ac:dyDescent="0.25">
      <c r="H171" s="2">
        <v>1</v>
      </c>
      <c r="I171" s="2">
        <v>2</v>
      </c>
      <c r="J171" s="2">
        <v>3</v>
      </c>
      <c r="K171" s="2">
        <v>4</v>
      </c>
      <c r="L171" s="2">
        <v>5</v>
      </c>
      <c r="M171" s="2">
        <v>6</v>
      </c>
      <c r="N171" s="2">
        <v>7</v>
      </c>
      <c r="O171" s="2">
        <v>8</v>
      </c>
      <c r="P171" s="2">
        <v>9</v>
      </c>
      <c r="Q171" s="2">
        <v>10</v>
      </c>
    </row>
    <row r="172" spans="2:17" x14ac:dyDescent="0.25">
      <c r="B172" s="2">
        <v>1</v>
      </c>
      <c r="C172" s="104">
        <f>'Input R2'!E27</f>
        <v>0</v>
      </c>
      <c r="D172" s="105">
        <f>+'Input R2'!E24</f>
        <v>0</v>
      </c>
      <c r="E172" s="4">
        <f>IF(C172="Y",LOOKUP(D172,BD$3:BM$4),0)</f>
        <v>0</v>
      </c>
      <c r="F172" s="2" t="e">
        <f>LOOKUP(D172,BD$12:BM$13)</f>
        <v>#N/A</v>
      </c>
      <c r="G172" s="2">
        <v>1</v>
      </c>
      <c r="H172" s="4">
        <f>IF(C$130=$G172,$F$174,0)</f>
        <v>0</v>
      </c>
      <c r="I172" s="4">
        <f>IF(D$130=$G172,$F$179,0)</f>
        <v>0</v>
      </c>
      <c r="J172" s="4">
        <f>IF(E$130=$G172,$F$184,0)</f>
        <v>0</v>
      </c>
      <c r="K172" s="4">
        <f>IF(F$130=$G172,$F$189,0)</f>
        <v>0</v>
      </c>
      <c r="L172" s="4">
        <f>IF(G$130=$G172,$F$194,0)</f>
        <v>0</v>
      </c>
      <c r="M172" s="4">
        <f>IF(H$130=$G172,$F$199,0)</f>
        <v>0</v>
      </c>
      <c r="N172" s="4">
        <f>IF(I$130=$G172,$F$204,0)</f>
        <v>0</v>
      </c>
      <c r="O172" s="4">
        <f>IF(J$130=$G172,$F$209,0)</f>
        <v>0</v>
      </c>
      <c r="P172" s="4">
        <f>IF(K$130=$G172,$F$214,0)</f>
        <v>0</v>
      </c>
      <c r="Q172" s="4">
        <f>IF(L$130=$G172,$F$219,0)</f>
        <v>0</v>
      </c>
    </row>
    <row r="173" spans="2:17" x14ac:dyDescent="0.25">
      <c r="C173" s="104">
        <f>'Input R2'!E28</f>
        <v>0</v>
      </c>
      <c r="D173" s="7">
        <f>+D172</f>
        <v>0</v>
      </c>
      <c r="E173" s="4">
        <f>IF(C173="Y",LOOKUP(D173,BD$5:BM$6),0)</f>
        <v>0</v>
      </c>
      <c r="G173" s="2">
        <v>2</v>
      </c>
      <c r="H173" s="4">
        <f t="shared" ref="H173:H181" si="144">IF(C$130=$G173,$F$174,0)</f>
        <v>0</v>
      </c>
      <c r="I173" s="4">
        <f t="shared" ref="I173:I181" si="145">IF(D$130=$G173,$F$179,0)</f>
        <v>0</v>
      </c>
      <c r="J173" s="4">
        <f t="shared" ref="J173:J181" si="146">IF(E$130=$G173,$F$184,0)</f>
        <v>0</v>
      </c>
      <c r="K173" s="4">
        <f t="shared" ref="K173:K181" si="147">IF(F$130=$G173,$F$189,0)</f>
        <v>0</v>
      </c>
      <c r="L173" s="4">
        <f t="shared" ref="L173:L181" si="148">IF(G$130=$G173,$F$194,0)</f>
        <v>0</v>
      </c>
      <c r="M173" s="4">
        <f t="shared" ref="M173:M181" si="149">IF(H$130=$G173,$F$199,0)</f>
        <v>0</v>
      </c>
      <c r="N173" s="4">
        <f t="shared" ref="N173:N181" si="150">IF(I$130=$G173,$F$204,0)</f>
        <v>0</v>
      </c>
      <c r="O173" s="4">
        <f t="shared" ref="O173:O181" si="151">IF(J$130=$G173,$F$209,0)</f>
        <v>0</v>
      </c>
      <c r="P173" s="4">
        <f t="shared" ref="P173:P181" si="152">IF(K$130=$G173,$F$214,0)</f>
        <v>0</v>
      </c>
      <c r="Q173" s="4">
        <f t="shared" ref="Q173:Q181" si="153">IF(L$130=$G173,$F$219,0)</f>
        <v>0</v>
      </c>
    </row>
    <row r="174" spans="2:17" x14ac:dyDescent="0.25">
      <c r="C174" s="104">
        <f>'Input R2'!E29</f>
        <v>0</v>
      </c>
      <c r="D174" s="7">
        <f t="shared" ref="D174:D175" si="154">+D173</f>
        <v>0</v>
      </c>
      <c r="E174" s="4">
        <f>IF(C174="Y",LOOKUP(D174,BD$7:BM$8),0)</f>
        <v>0</v>
      </c>
      <c r="F174" s="4" t="e">
        <f>MIN(1,F172*E176)</f>
        <v>#N/A</v>
      </c>
      <c r="G174" s="2">
        <v>3</v>
      </c>
      <c r="H174" s="4">
        <f t="shared" si="144"/>
        <v>0</v>
      </c>
      <c r="I174" s="4">
        <f t="shared" si="145"/>
        <v>0</v>
      </c>
      <c r="J174" s="4">
        <f t="shared" si="146"/>
        <v>0</v>
      </c>
      <c r="K174" s="4">
        <f t="shared" si="147"/>
        <v>0</v>
      </c>
      <c r="L174" s="4">
        <f t="shared" si="148"/>
        <v>0</v>
      </c>
      <c r="M174" s="4">
        <f t="shared" si="149"/>
        <v>0</v>
      </c>
      <c r="N174" s="4">
        <f t="shared" si="150"/>
        <v>0</v>
      </c>
      <c r="O174" s="4">
        <f t="shared" si="151"/>
        <v>0</v>
      </c>
      <c r="P174" s="4">
        <f t="shared" si="152"/>
        <v>0</v>
      </c>
      <c r="Q174" s="4">
        <f t="shared" si="153"/>
        <v>0</v>
      </c>
    </row>
    <row r="175" spans="2:17" x14ac:dyDescent="0.25">
      <c r="C175" s="104">
        <f>'Input R2'!E30</f>
        <v>0</v>
      </c>
      <c r="D175" s="7">
        <f t="shared" si="154"/>
        <v>0</v>
      </c>
      <c r="E175" s="4">
        <f>IF(C175="Y",LOOKUP(D175,BD$9:BM$10),0)</f>
        <v>0</v>
      </c>
      <c r="G175" s="2">
        <v>4</v>
      </c>
      <c r="H175" s="4">
        <f t="shared" si="144"/>
        <v>0</v>
      </c>
      <c r="I175" s="4">
        <f t="shared" si="145"/>
        <v>0</v>
      </c>
      <c r="J175" s="4">
        <f t="shared" si="146"/>
        <v>0</v>
      </c>
      <c r="K175" s="4">
        <f t="shared" si="147"/>
        <v>0</v>
      </c>
      <c r="L175" s="4">
        <f t="shared" si="148"/>
        <v>0</v>
      </c>
      <c r="M175" s="4">
        <f t="shared" si="149"/>
        <v>0</v>
      </c>
      <c r="N175" s="4">
        <f t="shared" si="150"/>
        <v>0</v>
      </c>
      <c r="O175" s="4">
        <f t="shared" si="151"/>
        <v>0</v>
      </c>
      <c r="P175" s="4">
        <f t="shared" si="152"/>
        <v>0</v>
      </c>
      <c r="Q175" s="4">
        <f t="shared" si="153"/>
        <v>0</v>
      </c>
    </row>
    <row r="176" spans="2:17" x14ac:dyDescent="0.25">
      <c r="E176" s="10">
        <f>SUM(E172:E175)</f>
        <v>0</v>
      </c>
      <c r="G176" s="2">
        <v>5</v>
      </c>
      <c r="H176" s="4">
        <f t="shared" si="144"/>
        <v>0</v>
      </c>
      <c r="I176" s="4">
        <f t="shared" si="145"/>
        <v>0</v>
      </c>
      <c r="J176" s="4">
        <f t="shared" si="146"/>
        <v>0</v>
      </c>
      <c r="K176" s="4">
        <f t="shared" si="147"/>
        <v>0</v>
      </c>
      <c r="L176" s="4">
        <f t="shared" si="148"/>
        <v>0</v>
      </c>
      <c r="M176" s="4">
        <f t="shared" si="149"/>
        <v>0</v>
      </c>
      <c r="N176" s="4">
        <f t="shared" si="150"/>
        <v>0</v>
      </c>
      <c r="O176" s="4">
        <f t="shared" si="151"/>
        <v>0</v>
      </c>
      <c r="P176" s="4">
        <f t="shared" si="152"/>
        <v>0</v>
      </c>
      <c r="Q176" s="4">
        <f t="shared" si="153"/>
        <v>0</v>
      </c>
    </row>
    <row r="177" spans="2:17" x14ac:dyDescent="0.25">
      <c r="B177" s="2">
        <v>2</v>
      </c>
      <c r="C177" s="104">
        <f>+'Input R2'!F27</f>
        <v>0</v>
      </c>
      <c r="D177" s="105">
        <f>+'Input R2'!F24</f>
        <v>0</v>
      </c>
      <c r="E177" s="4">
        <f>IF(C177="Y",LOOKUP(D177,BD$3:BM$4),0)</f>
        <v>0</v>
      </c>
      <c r="F177" s="2" t="e">
        <f>LOOKUP(D177,BD$12:BM$13)</f>
        <v>#N/A</v>
      </c>
      <c r="G177" s="2">
        <v>6</v>
      </c>
      <c r="H177" s="4">
        <f t="shared" si="144"/>
        <v>0</v>
      </c>
      <c r="I177" s="4">
        <f t="shared" si="145"/>
        <v>0</v>
      </c>
      <c r="J177" s="4">
        <f t="shared" si="146"/>
        <v>0</v>
      </c>
      <c r="K177" s="4">
        <f t="shared" si="147"/>
        <v>0</v>
      </c>
      <c r="L177" s="4">
        <f t="shared" si="148"/>
        <v>0</v>
      </c>
      <c r="M177" s="4">
        <f t="shared" si="149"/>
        <v>0</v>
      </c>
      <c r="N177" s="4">
        <f t="shared" si="150"/>
        <v>0</v>
      </c>
      <c r="O177" s="4">
        <f t="shared" si="151"/>
        <v>0</v>
      </c>
      <c r="P177" s="4">
        <f t="shared" si="152"/>
        <v>0</v>
      </c>
      <c r="Q177" s="4">
        <f t="shared" si="153"/>
        <v>0</v>
      </c>
    </row>
    <row r="178" spans="2:17" x14ac:dyDescent="0.25">
      <c r="C178" s="104">
        <f>+'Input R2'!F28</f>
        <v>0</v>
      </c>
      <c r="D178" s="7">
        <f>+D177</f>
        <v>0</v>
      </c>
      <c r="E178" s="4">
        <f>IF(C178="Y",LOOKUP(D178,BD$5:BM$6),0)</f>
        <v>0</v>
      </c>
      <c r="G178" s="2">
        <v>7</v>
      </c>
      <c r="H178" s="4">
        <f t="shared" si="144"/>
        <v>0</v>
      </c>
      <c r="I178" s="4">
        <f t="shared" si="145"/>
        <v>0</v>
      </c>
      <c r="J178" s="4">
        <f t="shared" si="146"/>
        <v>0</v>
      </c>
      <c r="K178" s="4">
        <f t="shared" si="147"/>
        <v>0</v>
      </c>
      <c r="L178" s="4">
        <f t="shared" si="148"/>
        <v>0</v>
      </c>
      <c r="M178" s="4">
        <f t="shared" si="149"/>
        <v>0</v>
      </c>
      <c r="N178" s="4">
        <f t="shared" si="150"/>
        <v>0</v>
      </c>
      <c r="O178" s="4">
        <f t="shared" si="151"/>
        <v>0</v>
      </c>
      <c r="P178" s="4">
        <f t="shared" si="152"/>
        <v>0</v>
      </c>
      <c r="Q178" s="4">
        <f t="shared" si="153"/>
        <v>0</v>
      </c>
    </row>
    <row r="179" spans="2:17" x14ac:dyDescent="0.25">
      <c r="C179" s="104">
        <f>+'Input R2'!F29</f>
        <v>0</v>
      </c>
      <c r="D179" s="7">
        <f t="shared" ref="D179:D180" si="155">+D178</f>
        <v>0</v>
      </c>
      <c r="E179" s="4">
        <f>IF(C179="Y",LOOKUP(D179,BD$7:BM$8),0)</f>
        <v>0</v>
      </c>
      <c r="F179" s="4" t="e">
        <f>MIN(1,F177*E181)</f>
        <v>#N/A</v>
      </c>
      <c r="G179" s="2">
        <v>8</v>
      </c>
      <c r="H179" s="4">
        <f t="shared" si="144"/>
        <v>0</v>
      </c>
      <c r="I179" s="4">
        <f t="shared" si="145"/>
        <v>0</v>
      </c>
      <c r="J179" s="4">
        <f t="shared" si="146"/>
        <v>0</v>
      </c>
      <c r="K179" s="4">
        <f t="shared" si="147"/>
        <v>0</v>
      </c>
      <c r="L179" s="4">
        <f t="shared" si="148"/>
        <v>0</v>
      </c>
      <c r="M179" s="4">
        <f t="shared" si="149"/>
        <v>0</v>
      </c>
      <c r="N179" s="4">
        <f t="shared" si="150"/>
        <v>0</v>
      </c>
      <c r="O179" s="4">
        <f t="shared" si="151"/>
        <v>0</v>
      </c>
      <c r="P179" s="4">
        <f t="shared" si="152"/>
        <v>0</v>
      </c>
      <c r="Q179" s="4">
        <f t="shared" si="153"/>
        <v>0</v>
      </c>
    </row>
    <row r="180" spans="2:17" x14ac:dyDescent="0.25">
      <c r="C180" s="104">
        <f>+'Input R2'!F30</f>
        <v>0</v>
      </c>
      <c r="D180" s="7">
        <f t="shared" si="155"/>
        <v>0</v>
      </c>
      <c r="E180" s="4">
        <f>IF(C180="Y",LOOKUP(D180,BD$9:BM$10),0)</f>
        <v>0</v>
      </c>
      <c r="G180" s="2">
        <v>9</v>
      </c>
      <c r="H180" s="4">
        <f t="shared" si="144"/>
        <v>0</v>
      </c>
      <c r="I180" s="4">
        <f t="shared" si="145"/>
        <v>0</v>
      </c>
      <c r="J180" s="4">
        <f t="shared" si="146"/>
        <v>0</v>
      </c>
      <c r="K180" s="4">
        <f t="shared" si="147"/>
        <v>0</v>
      </c>
      <c r="L180" s="4">
        <f t="shared" si="148"/>
        <v>0</v>
      </c>
      <c r="M180" s="4">
        <f t="shared" si="149"/>
        <v>0</v>
      </c>
      <c r="N180" s="4">
        <f t="shared" si="150"/>
        <v>0</v>
      </c>
      <c r="O180" s="4">
        <f t="shared" si="151"/>
        <v>0</v>
      </c>
      <c r="P180" s="4">
        <f t="shared" si="152"/>
        <v>0</v>
      </c>
      <c r="Q180" s="4">
        <f t="shared" si="153"/>
        <v>0</v>
      </c>
    </row>
    <row r="181" spans="2:17" x14ac:dyDescent="0.25">
      <c r="E181" s="10">
        <f>SUM(E177:E180)</f>
        <v>0</v>
      </c>
      <c r="G181" s="2">
        <v>10</v>
      </c>
      <c r="H181" s="4">
        <f t="shared" si="144"/>
        <v>0</v>
      </c>
      <c r="I181" s="4">
        <f t="shared" si="145"/>
        <v>0</v>
      </c>
      <c r="J181" s="4">
        <f t="shared" si="146"/>
        <v>0</v>
      </c>
      <c r="K181" s="4">
        <f t="shared" si="147"/>
        <v>0</v>
      </c>
      <c r="L181" s="4">
        <f t="shared" si="148"/>
        <v>0</v>
      </c>
      <c r="M181" s="4">
        <f t="shared" si="149"/>
        <v>0</v>
      </c>
      <c r="N181" s="4">
        <f t="shared" si="150"/>
        <v>0</v>
      </c>
      <c r="O181" s="4">
        <f t="shared" si="151"/>
        <v>0</v>
      </c>
      <c r="P181" s="4">
        <f t="shared" si="152"/>
        <v>0</v>
      </c>
      <c r="Q181" s="4">
        <f t="shared" si="153"/>
        <v>0</v>
      </c>
    </row>
    <row r="182" spans="2:17" x14ac:dyDescent="0.25">
      <c r="B182" s="2">
        <v>3</v>
      </c>
      <c r="C182" s="104">
        <f>+'Input R2'!G27</f>
        <v>0</v>
      </c>
      <c r="D182" s="105">
        <f>+'Input R2'!G24</f>
        <v>0</v>
      </c>
      <c r="E182" s="4">
        <f>IF(C182="Y",LOOKUP(D182,BD$3:BM$4),0)</f>
        <v>0</v>
      </c>
      <c r="F182" s="2" t="e">
        <f>LOOKUP(D182,BD$12:BM$13)</f>
        <v>#N/A</v>
      </c>
      <c r="G182" s="4"/>
      <c r="H182" s="4">
        <f>MAX(H172:H181)</f>
        <v>0</v>
      </c>
      <c r="I182" s="4">
        <f t="shared" ref="I182:Q182" si="156">MAX(I172:I181)</f>
        <v>0</v>
      </c>
      <c r="J182" s="4">
        <f t="shared" si="156"/>
        <v>0</v>
      </c>
      <c r="K182" s="4">
        <f t="shared" si="156"/>
        <v>0</v>
      </c>
      <c r="L182" s="4">
        <f t="shared" si="156"/>
        <v>0</v>
      </c>
      <c r="M182" s="4">
        <f t="shared" si="156"/>
        <v>0</v>
      </c>
      <c r="N182" s="4">
        <f t="shared" si="156"/>
        <v>0</v>
      </c>
      <c r="O182" s="4">
        <f t="shared" si="156"/>
        <v>0</v>
      </c>
      <c r="P182" s="4">
        <f t="shared" si="156"/>
        <v>0</v>
      </c>
      <c r="Q182" s="4">
        <f t="shared" si="156"/>
        <v>0</v>
      </c>
    </row>
    <row r="183" spans="2:17" x14ac:dyDescent="0.25">
      <c r="C183" s="104">
        <f>+'Input R2'!G28</f>
        <v>0</v>
      </c>
      <c r="D183" s="7">
        <f>+D182</f>
        <v>0</v>
      </c>
      <c r="E183" s="4">
        <f>IF(C183="Y",LOOKUP(D183,BD$5:BM$6),0)</f>
        <v>0</v>
      </c>
    </row>
    <row r="184" spans="2:17" x14ac:dyDescent="0.25">
      <c r="C184" s="104">
        <f>+'Input R2'!G29</f>
        <v>0</v>
      </c>
      <c r="D184" s="7">
        <f t="shared" ref="D184:D185" si="157">+D183</f>
        <v>0</v>
      </c>
      <c r="E184" s="4">
        <f>IF(C184="Y",LOOKUP(D184,BD$7:BM$8),0)</f>
        <v>0</v>
      </c>
      <c r="F184" s="4" t="e">
        <f>MIN(1,F182*E186)</f>
        <v>#N/A</v>
      </c>
    </row>
    <row r="185" spans="2:17" x14ac:dyDescent="0.25">
      <c r="C185" s="104">
        <f>+'Input R2'!G30</f>
        <v>0</v>
      </c>
      <c r="D185" s="7">
        <f t="shared" si="157"/>
        <v>0</v>
      </c>
      <c r="E185" s="4">
        <f>IF(C185="Y",LOOKUP(D185,BD$9:BM$10),0)</f>
        <v>0</v>
      </c>
    </row>
    <row r="186" spans="2:17" x14ac:dyDescent="0.25">
      <c r="E186" s="10">
        <f>SUM(E182:E185)</f>
        <v>0</v>
      </c>
    </row>
    <row r="187" spans="2:17" x14ac:dyDescent="0.25">
      <c r="B187" s="2">
        <v>4</v>
      </c>
      <c r="C187" s="104">
        <f>+'Input R2'!H27</f>
        <v>0</v>
      </c>
      <c r="D187" s="105">
        <f>+'Input R2'!H24</f>
        <v>0</v>
      </c>
      <c r="E187" s="4">
        <f>IF(C187="Y",LOOKUP(D187,BD$3:BM$4),0)</f>
        <v>0</v>
      </c>
      <c r="F187" s="2" t="e">
        <f>LOOKUP(D187,BD$12:BM$13)</f>
        <v>#N/A</v>
      </c>
      <c r="G187" s="4"/>
      <c r="H187" s="4"/>
      <c r="I187" s="4"/>
      <c r="J187" s="4"/>
      <c r="K187" s="4"/>
      <c r="L187" s="4"/>
      <c r="M187" s="4"/>
    </row>
    <row r="188" spans="2:17" x14ac:dyDescent="0.25">
      <c r="C188" s="104">
        <f>+'Input R2'!H28</f>
        <v>0</v>
      </c>
      <c r="D188" s="7">
        <f>+D187</f>
        <v>0</v>
      </c>
      <c r="E188" s="4">
        <f>IF(C188="Y",LOOKUP(D188,BD$5:BM$6),0)</f>
        <v>0</v>
      </c>
    </row>
    <row r="189" spans="2:17" x14ac:dyDescent="0.25">
      <c r="C189" s="104">
        <f>+'Input R2'!H29</f>
        <v>0</v>
      </c>
      <c r="D189" s="7">
        <f t="shared" ref="D189:D190" si="158">+D188</f>
        <v>0</v>
      </c>
      <c r="E189" s="4">
        <f>IF(C189="Y",LOOKUP(D189,BD$7:BM$8),0)</f>
        <v>0</v>
      </c>
      <c r="F189" s="4" t="e">
        <f>MIN(1,F187*E191)</f>
        <v>#N/A</v>
      </c>
    </row>
    <row r="190" spans="2:17" x14ac:dyDescent="0.25">
      <c r="C190" s="104">
        <f>+'Input R2'!H30</f>
        <v>0</v>
      </c>
      <c r="D190" s="7">
        <f t="shared" si="158"/>
        <v>0</v>
      </c>
      <c r="E190" s="4">
        <f>IF(C190="Y",LOOKUP(D190,BD$9:BM$10),0)</f>
        <v>0</v>
      </c>
    </row>
    <row r="191" spans="2:17" x14ac:dyDescent="0.25">
      <c r="E191" s="10">
        <f>SUM(E187:E190)</f>
        <v>0</v>
      </c>
    </row>
    <row r="192" spans="2:17" x14ac:dyDescent="0.25">
      <c r="B192" s="2">
        <v>5</v>
      </c>
      <c r="C192" s="104">
        <f>+'Input R2'!I27</f>
        <v>0</v>
      </c>
      <c r="D192" s="105">
        <f>+'Input R2'!I24</f>
        <v>0</v>
      </c>
      <c r="E192" s="4">
        <f>IF(C192="Y",LOOKUP(D192,BD$3:BM$4),0)</f>
        <v>0</v>
      </c>
      <c r="F192" s="2" t="e">
        <f>LOOKUP(D192,BD$12:BM$13)</f>
        <v>#N/A</v>
      </c>
      <c r="G192" s="4"/>
      <c r="H192" s="4"/>
      <c r="I192" s="4"/>
      <c r="J192" s="4"/>
      <c r="K192" s="4"/>
      <c r="L192" s="4"/>
      <c r="M192" s="4"/>
    </row>
    <row r="193" spans="2:13" x14ac:dyDescent="0.25">
      <c r="C193" s="104">
        <f>+'Input R2'!I28</f>
        <v>0</v>
      </c>
      <c r="D193" s="7">
        <f>+D192</f>
        <v>0</v>
      </c>
      <c r="E193" s="4">
        <f>IF(C193="Y",LOOKUP(D193,BD$5:BM$6),0)</f>
        <v>0</v>
      </c>
    </row>
    <row r="194" spans="2:13" x14ac:dyDescent="0.25">
      <c r="C194" s="104">
        <f>+'Input R2'!I29</f>
        <v>0</v>
      </c>
      <c r="D194" s="7">
        <f t="shared" ref="D194:D195" si="159">+D193</f>
        <v>0</v>
      </c>
      <c r="E194" s="4">
        <f>IF(C194="Y",LOOKUP(D194,BD$7:BM$8),0)</f>
        <v>0</v>
      </c>
      <c r="F194" s="4" t="e">
        <f>MIN(1,F192*E196)</f>
        <v>#N/A</v>
      </c>
    </row>
    <row r="195" spans="2:13" x14ac:dyDescent="0.25">
      <c r="C195" s="104">
        <f>+'Input R2'!I30</f>
        <v>0</v>
      </c>
      <c r="D195" s="7">
        <f t="shared" si="159"/>
        <v>0</v>
      </c>
      <c r="E195" s="4">
        <f>IF(C195="Y",LOOKUP(D195,BD$9:BM$10),0)</f>
        <v>0</v>
      </c>
    </row>
    <row r="196" spans="2:13" x14ac:dyDescent="0.25">
      <c r="E196" s="10">
        <f>SUM(E192:E195)</f>
        <v>0</v>
      </c>
    </row>
    <row r="197" spans="2:13" x14ac:dyDescent="0.25">
      <c r="B197" s="2">
        <v>6</v>
      </c>
      <c r="C197" s="104">
        <f>+'Input R2'!J27</f>
        <v>0</v>
      </c>
      <c r="D197" s="105">
        <f>+'Input R2'!J24</f>
        <v>0</v>
      </c>
      <c r="E197" s="4">
        <f>IF(C197="Y",LOOKUP(D197,BD$3:BM$4),0)</f>
        <v>0</v>
      </c>
      <c r="F197" s="2" t="e">
        <f>LOOKUP(D197,BD$12:BM$13)</f>
        <v>#N/A</v>
      </c>
      <c r="G197" s="4"/>
      <c r="H197" s="4"/>
      <c r="I197" s="4"/>
      <c r="J197" s="4"/>
      <c r="K197" s="4"/>
      <c r="L197" s="4"/>
      <c r="M197" s="4"/>
    </row>
    <row r="198" spans="2:13" x14ac:dyDescent="0.25">
      <c r="C198" s="104">
        <f>+'Input R2'!J28</f>
        <v>0</v>
      </c>
      <c r="D198" s="7">
        <f>+D197</f>
        <v>0</v>
      </c>
      <c r="E198" s="4">
        <f>IF(C198="Y",LOOKUP(D198,BD$5:BM$6),0)</f>
        <v>0</v>
      </c>
    </row>
    <row r="199" spans="2:13" x14ac:dyDescent="0.25">
      <c r="C199" s="104">
        <f>+'Input R2'!J29</f>
        <v>0</v>
      </c>
      <c r="D199" s="7">
        <f t="shared" ref="D199:D200" si="160">+D198</f>
        <v>0</v>
      </c>
      <c r="E199" s="4">
        <f>IF(C199="Y",LOOKUP(D199,BD$7:BM$8),0)</f>
        <v>0</v>
      </c>
      <c r="F199" s="4" t="e">
        <f>MIN(1,F197*E201)</f>
        <v>#N/A</v>
      </c>
    </row>
    <row r="200" spans="2:13" x14ac:dyDescent="0.25">
      <c r="C200" s="104">
        <f>+'Input R2'!J30</f>
        <v>0</v>
      </c>
      <c r="D200" s="7">
        <f t="shared" si="160"/>
        <v>0</v>
      </c>
      <c r="E200" s="4">
        <f>IF(C200="Y",LOOKUP(D200,BD$9:BM$10),0)</f>
        <v>0</v>
      </c>
    </row>
    <row r="201" spans="2:13" x14ac:dyDescent="0.25">
      <c r="E201" s="10">
        <f>SUM(E197:E200)</f>
        <v>0</v>
      </c>
    </row>
    <row r="202" spans="2:13" x14ac:dyDescent="0.25">
      <c r="B202" s="2">
        <v>7</v>
      </c>
      <c r="C202" s="104">
        <f>+'Input R2'!K27</f>
        <v>0</v>
      </c>
      <c r="D202" s="105">
        <f>+'Input R2'!K24</f>
        <v>0</v>
      </c>
      <c r="E202" s="4">
        <f>IF(C202="Y",LOOKUP(D202,BD$3:BM$4),0)</f>
        <v>0</v>
      </c>
      <c r="F202" s="2" t="e">
        <f>LOOKUP(D202,BD$12:BM$13)</f>
        <v>#N/A</v>
      </c>
      <c r="G202" s="4"/>
      <c r="H202" s="4"/>
      <c r="I202" s="4"/>
      <c r="J202" s="4"/>
      <c r="K202" s="4"/>
      <c r="L202" s="4"/>
      <c r="M202" s="4"/>
    </row>
    <row r="203" spans="2:13" x14ac:dyDescent="0.25">
      <c r="C203" s="104">
        <f>+'Input R2'!K28</f>
        <v>0</v>
      </c>
      <c r="D203" s="7">
        <f>+D202</f>
        <v>0</v>
      </c>
      <c r="E203" s="4">
        <f>IF(C203="Y",LOOKUP(D203,BD$5:BM$6),0)</f>
        <v>0</v>
      </c>
    </row>
    <row r="204" spans="2:13" x14ac:dyDescent="0.25">
      <c r="C204" s="104">
        <f>+'Input R2'!K29</f>
        <v>0</v>
      </c>
      <c r="D204" s="7">
        <f t="shared" ref="D204:D205" si="161">+D203</f>
        <v>0</v>
      </c>
      <c r="E204" s="4">
        <f>IF(C204="Y",LOOKUP(D204,BD$7:BM$8),0)</f>
        <v>0</v>
      </c>
      <c r="F204" s="4" t="e">
        <f>MIN(1,F202*E206)</f>
        <v>#N/A</v>
      </c>
    </row>
    <row r="205" spans="2:13" x14ac:dyDescent="0.25">
      <c r="C205" s="104">
        <f>+'Input R2'!K30</f>
        <v>0</v>
      </c>
      <c r="D205" s="7">
        <f t="shared" si="161"/>
        <v>0</v>
      </c>
      <c r="E205" s="4">
        <f>IF(C205="Y",LOOKUP(D205,BD$9:BM$10),0)</f>
        <v>0</v>
      </c>
    </row>
    <row r="206" spans="2:13" x14ac:dyDescent="0.25">
      <c r="E206" s="10">
        <f>SUM(E202:E205)</f>
        <v>0</v>
      </c>
    </row>
    <row r="207" spans="2:13" x14ac:dyDescent="0.25">
      <c r="B207" s="2">
        <v>8</v>
      </c>
      <c r="C207" s="104">
        <f>+'Input R2'!L27</f>
        <v>0</v>
      </c>
      <c r="D207" s="105">
        <f>+'Input R2'!L24</f>
        <v>0</v>
      </c>
      <c r="E207" s="4">
        <f>IF(C207="Y",LOOKUP(D207,BD$3:BM$4),0)</f>
        <v>0</v>
      </c>
      <c r="F207" s="2" t="e">
        <f>LOOKUP(D207,BD$12:BM$13)</f>
        <v>#N/A</v>
      </c>
      <c r="G207" s="4"/>
      <c r="H207" s="4"/>
      <c r="I207" s="4"/>
      <c r="J207" s="4"/>
      <c r="K207" s="4"/>
      <c r="L207" s="4"/>
      <c r="M207" s="4"/>
    </row>
    <row r="208" spans="2:13" x14ac:dyDescent="0.25">
      <c r="C208" s="104">
        <f>+'Input R2'!L28</f>
        <v>0</v>
      </c>
      <c r="D208" s="7">
        <f>+D207</f>
        <v>0</v>
      </c>
      <c r="E208" s="4">
        <f>IF(C208="Y",LOOKUP(D208,BD$5:BM$6),0)</f>
        <v>0</v>
      </c>
    </row>
    <row r="209" spans="2:13" x14ac:dyDescent="0.25">
      <c r="C209" s="104">
        <f>+'Input R2'!L29</f>
        <v>0</v>
      </c>
      <c r="D209" s="7">
        <f t="shared" ref="D209:D210" si="162">+D208</f>
        <v>0</v>
      </c>
      <c r="E209" s="4">
        <f>IF(C209="Y",LOOKUP(D209,BD$7:BM$8),0)</f>
        <v>0</v>
      </c>
      <c r="F209" s="4" t="e">
        <f>MIN(1,F207*E211)</f>
        <v>#N/A</v>
      </c>
    </row>
    <row r="210" spans="2:13" x14ac:dyDescent="0.25">
      <c r="C210" s="104">
        <f>+'Input R2'!L30</f>
        <v>0</v>
      </c>
      <c r="D210" s="7">
        <f t="shared" si="162"/>
        <v>0</v>
      </c>
      <c r="E210" s="4">
        <f>IF(C210="Y",LOOKUP(D210,BD$9:BM$10),0)</f>
        <v>0</v>
      </c>
    </row>
    <row r="211" spans="2:13" x14ac:dyDescent="0.25">
      <c r="E211" s="10">
        <f>SUM(E207:E210)</f>
        <v>0</v>
      </c>
    </row>
    <row r="212" spans="2:13" x14ac:dyDescent="0.25">
      <c r="B212" s="2">
        <v>9</v>
      </c>
      <c r="C212" s="104">
        <f>+'Input R2'!M27</f>
        <v>0</v>
      </c>
      <c r="D212" s="105">
        <f>+'Input R2'!M24</f>
        <v>0</v>
      </c>
      <c r="E212" s="4">
        <f>IF(C212="Y",LOOKUP(D212,BD$3:BM$4),0)</f>
        <v>0</v>
      </c>
      <c r="F212" s="2" t="e">
        <f>LOOKUP(D212,BD$12:BM$13)</f>
        <v>#N/A</v>
      </c>
      <c r="G212" s="4"/>
      <c r="H212" s="4"/>
      <c r="I212" s="4"/>
      <c r="J212" s="4"/>
      <c r="K212" s="4"/>
      <c r="L212" s="4"/>
      <c r="M212" s="4"/>
    </row>
    <row r="213" spans="2:13" x14ac:dyDescent="0.25">
      <c r="C213" s="104">
        <f>+'Input R2'!M28</f>
        <v>0</v>
      </c>
      <c r="D213" s="7">
        <f>+D212</f>
        <v>0</v>
      </c>
      <c r="E213" s="4">
        <f>IF(C213="Y",LOOKUP(D213,BD$5:BM$6),0)</f>
        <v>0</v>
      </c>
    </row>
    <row r="214" spans="2:13" x14ac:dyDescent="0.25">
      <c r="C214" s="104">
        <f>+'Input R2'!M29</f>
        <v>0</v>
      </c>
      <c r="D214" s="7">
        <f t="shared" ref="D214:D215" si="163">+D213</f>
        <v>0</v>
      </c>
      <c r="E214" s="4">
        <f>IF(C214="Y",LOOKUP(D214,BD$7:BM$8),0)</f>
        <v>0</v>
      </c>
      <c r="F214" s="4" t="e">
        <f>MIN(1,F212*E216)</f>
        <v>#N/A</v>
      </c>
    </row>
    <row r="215" spans="2:13" x14ac:dyDescent="0.25">
      <c r="C215" s="104">
        <f>+'Input R2'!M30</f>
        <v>0</v>
      </c>
      <c r="D215" s="7">
        <f t="shared" si="163"/>
        <v>0</v>
      </c>
      <c r="E215" s="4">
        <f>IF(C215="Y",LOOKUP(D215,BD$9:BM$10),0)</f>
        <v>0</v>
      </c>
    </row>
    <row r="216" spans="2:13" x14ac:dyDescent="0.25">
      <c r="E216" s="10">
        <f>SUM(E212:E215)</f>
        <v>0</v>
      </c>
    </row>
    <row r="217" spans="2:13" x14ac:dyDescent="0.25">
      <c r="B217" s="2">
        <v>10</v>
      </c>
      <c r="C217" s="104">
        <f>+'Input R2'!N27</f>
        <v>0</v>
      </c>
      <c r="D217" s="105">
        <f>+'Input R2'!N24</f>
        <v>0</v>
      </c>
      <c r="E217" s="4">
        <f>IF(C217="Y",LOOKUP(D217,BD$3:BM$4),0)</f>
        <v>0</v>
      </c>
      <c r="F217" s="2" t="e">
        <f>LOOKUP(D217,BD$12:BM$13)</f>
        <v>#N/A</v>
      </c>
      <c r="G217" s="4"/>
      <c r="H217" s="4"/>
      <c r="I217" s="4"/>
      <c r="J217" s="4"/>
      <c r="K217" s="4"/>
      <c r="L217" s="4"/>
      <c r="M217" s="4"/>
    </row>
    <row r="218" spans="2:13" x14ac:dyDescent="0.25">
      <c r="C218" s="104">
        <f>+'Input R2'!N28</f>
        <v>0</v>
      </c>
      <c r="D218" s="7">
        <f>+D217</f>
        <v>0</v>
      </c>
      <c r="E218" s="4">
        <f>IF(C218="Y",LOOKUP(D218,BD$5:BM$6),0)</f>
        <v>0</v>
      </c>
    </row>
    <row r="219" spans="2:13" x14ac:dyDescent="0.25">
      <c r="C219" s="104">
        <f>+'Input R2'!N29</f>
        <v>0</v>
      </c>
      <c r="D219" s="7">
        <f t="shared" ref="D219:D220" si="164">+D218</f>
        <v>0</v>
      </c>
      <c r="E219" s="4">
        <f>IF(C219="Y",LOOKUP(D219,BD$7:BM$8),0)</f>
        <v>0</v>
      </c>
      <c r="F219" s="4" t="e">
        <f>MIN(1,F217*E221)</f>
        <v>#N/A</v>
      </c>
    </row>
    <row r="220" spans="2:13" x14ac:dyDescent="0.25">
      <c r="C220" s="104">
        <f>+'Input R2'!N30</f>
        <v>0</v>
      </c>
      <c r="D220" s="7">
        <f t="shared" si="164"/>
        <v>0</v>
      </c>
      <c r="E220" s="4">
        <f>IF(C220="Y",LOOKUP(D220,BD$9:BM$10),0)</f>
        <v>0</v>
      </c>
    </row>
    <row r="221" spans="2:13" x14ac:dyDescent="0.25">
      <c r="E221" s="10">
        <f>SUM(E217:E220)</f>
        <v>0</v>
      </c>
    </row>
    <row r="225" spans="3:13" x14ac:dyDescent="0.25">
      <c r="C225" s="8" t="str">
        <f>+C104</f>
        <v/>
      </c>
      <c r="D225" s="8" t="str">
        <f t="shared" ref="D225:L225" si="165">+D104</f>
        <v/>
      </c>
      <c r="E225" s="8" t="str">
        <f t="shared" si="165"/>
        <v/>
      </c>
      <c r="F225" s="8" t="str">
        <f t="shared" si="165"/>
        <v/>
      </c>
      <c r="G225" s="8" t="str">
        <f t="shared" si="165"/>
        <v/>
      </c>
      <c r="H225" s="8" t="str">
        <f t="shared" si="165"/>
        <v/>
      </c>
      <c r="I225" s="8" t="str">
        <f t="shared" si="165"/>
        <v/>
      </c>
      <c r="J225" s="8" t="str">
        <f t="shared" si="165"/>
        <v/>
      </c>
      <c r="K225" s="8" t="str">
        <f t="shared" si="165"/>
        <v/>
      </c>
      <c r="L225" s="8" t="str">
        <f t="shared" si="165"/>
        <v/>
      </c>
      <c r="M225" s="146" t="e">
        <f>AVERAGE(C225:L226)</f>
        <v>#DIV/0!</v>
      </c>
    </row>
    <row r="226" spans="3:13" x14ac:dyDescent="0.25">
      <c r="C226" s="8" t="str">
        <f>+C151</f>
        <v/>
      </c>
      <c r="D226" s="8" t="str">
        <f t="shared" ref="D226:L226" si="166">+D151</f>
        <v/>
      </c>
      <c r="E226" s="8" t="str">
        <f t="shared" si="166"/>
        <v/>
      </c>
      <c r="F226" s="8" t="str">
        <f t="shared" si="166"/>
        <v/>
      </c>
      <c r="G226" s="8" t="str">
        <f t="shared" si="166"/>
        <v/>
      </c>
      <c r="H226" s="8" t="str">
        <f t="shared" si="166"/>
        <v/>
      </c>
      <c r="I226" s="8" t="str">
        <f t="shared" si="166"/>
        <v/>
      </c>
      <c r="J226" s="8" t="str">
        <f t="shared" si="166"/>
        <v/>
      </c>
      <c r="K226" s="8" t="str">
        <f t="shared" si="166"/>
        <v/>
      </c>
      <c r="L226" s="8" t="str">
        <f t="shared" si="166"/>
        <v/>
      </c>
      <c r="M226" s="8"/>
    </row>
    <row r="229" spans="3:13" x14ac:dyDescent="0.25">
      <c r="C229" s="27" t="str">
        <f>+C119</f>
        <v/>
      </c>
      <c r="D229" s="27" t="str">
        <f t="shared" ref="D229:L229" si="167">+D119</f>
        <v/>
      </c>
      <c r="E229" s="27" t="str">
        <f t="shared" si="167"/>
        <v/>
      </c>
      <c r="F229" s="27" t="str">
        <f t="shared" si="167"/>
        <v/>
      </c>
      <c r="G229" s="27" t="str">
        <f t="shared" si="167"/>
        <v/>
      </c>
      <c r="H229" s="27" t="str">
        <f t="shared" si="167"/>
        <v/>
      </c>
      <c r="I229" s="27" t="str">
        <f t="shared" si="167"/>
        <v/>
      </c>
      <c r="J229" s="27" t="str">
        <f t="shared" si="167"/>
        <v/>
      </c>
      <c r="K229" s="27" t="str">
        <f t="shared" si="167"/>
        <v/>
      </c>
      <c r="L229" s="27" t="str">
        <f t="shared" si="167"/>
        <v/>
      </c>
      <c r="M229" s="146" t="e">
        <f>AVERAGE(C229:L230)</f>
        <v>#DIV/0!</v>
      </c>
    </row>
    <row r="230" spans="3:13" x14ac:dyDescent="0.25">
      <c r="C230" s="27" t="str">
        <f>+C166</f>
        <v/>
      </c>
      <c r="D230" s="27" t="str">
        <f t="shared" ref="D230:L230" si="168">+D166</f>
        <v/>
      </c>
      <c r="E230" s="27" t="str">
        <f t="shared" si="168"/>
        <v/>
      </c>
      <c r="F230" s="27" t="str">
        <f t="shared" si="168"/>
        <v/>
      </c>
      <c r="G230" s="27" t="str">
        <f t="shared" si="168"/>
        <v/>
      </c>
      <c r="H230" s="27" t="str">
        <f t="shared" si="168"/>
        <v/>
      </c>
      <c r="I230" s="27" t="str">
        <f t="shared" si="168"/>
        <v/>
      </c>
      <c r="J230" s="27" t="str">
        <f t="shared" si="168"/>
        <v/>
      </c>
      <c r="K230" s="27" t="str">
        <f t="shared" si="168"/>
        <v/>
      </c>
      <c r="L230" s="27" t="str">
        <f t="shared" si="168"/>
        <v/>
      </c>
    </row>
  </sheetData>
  <conditionalFormatting sqref="G6:G1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:H1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:I1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S24:DL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8F2F7-4C18-4FF6-BF45-AE52F21C80CE}">
  <dimension ref="A1:DV230"/>
  <sheetViews>
    <sheetView topLeftCell="A132" workbookViewId="0">
      <selection activeCell="C148" sqref="C148:L148"/>
    </sheetView>
  </sheetViews>
  <sheetFormatPr defaultRowHeight="15" x14ac:dyDescent="0.25"/>
  <cols>
    <col min="1" max="1" width="9.140625" style="2"/>
    <col min="2" max="2" width="27.42578125" style="2" bestFit="1" customWidth="1"/>
    <col min="3" max="54" width="12.7109375" style="2" customWidth="1"/>
    <col min="55" max="55" width="13.85546875" style="2" customWidth="1"/>
    <col min="56" max="66" width="12.7109375" style="2" customWidth="1"/>
    <col min="67" max="16384" width="9.140625" style="2"/>
  </cols>
  <sheetData>
    <row r="1" spans="2:126" x14ac:dyDescent="0.25">
      <c r="D1" s="2" t="s">
        <v>3</v>
      </c>
      <c r="E1" s="2" t="s">
        <v>4</v>
      </c>
      <c r="F1" s="2" t="s">
        <v>5</v>
      </c>
      <c r="G1" s="2" t="s">
        <v>3</v>
      </c>
      <c r="H1" s="2" t="s">
        <v>4</v>
      </c>
      <c r="I1" s="2" t="s">
        <v>5</v>
      </c>
      <c r="J1" s="2" t="s">
        <v>3</v>
      </c>
      <c r="K1" s="2" t="s">
        <v>4</v>
      </c>
      <c r="L1" s="2" t="s">
        <v>5</v>
      </c>
      <c r="N1" s="2" t="s">
        <v>3</v>
      </c>
      <c r="O1" s="2" t="s">
        <v>4</v>
      </c>
      <c r="P1" s="2" t="s">
        <v>5</v>
      </c>
      <c r="Q1" s="2" t="s">
        <v>3</v>
      </c>
      <c r="R1" s="2" t="s">
        <v>4</v>
      </c>
      <c r="S1" s="2" t="s">
        <v>5</v>
      </c>
      <c r="U1" s="2" t="s">
        <v>3</v>
      </c>
      <c r="V1" s="2" t="s">
        <v>4</v>
      </c>
      <c r="W1" s="2" t="s">
        <v>5</v>
      </c>
      <c r="X1" s="2" t="s">
        <v>3</v>
      </c>
      <c r="Y1" s="2" t="s">
        <v>4</v>
      </c>
      <c r="Z1" s="2" t="s">
        <v>5</v>
      </c>
      <c r="AB1" s="2" t="s">
        <v>3</v>
      </c>
      <c r="AC1" s="2" t="s">
        <v>4</v>
      </c>
      <c r="AD1" s="2" t="s">
        <v>5</v>
      </c>
      <c r="AE1" s="2" t="s">
        <v>3</v>
      </c>
      <c r="AF1" s="2" t="s">
        <v>4</v>
      </c>
      <c r="AG1" s="2" t="s">
        <v>5</v>
      </c>
      <c r="AI1" s="2" t="s">
        <v>3</v>
      </c>
      <c r="AJ1" s="2" t="s">
        <v>4</v>
      </c>
      <c r="AK1" s="2" t="s">
        <v>5</v>
      </c>
      <c r="AL1" s="2" t="s">
        <v>3</v>
      </c>
      <c r="AM1" s="2" t="s">
        <v>4</v>
      </c>
      <c r="AN1" s="2" t="s">
        <v>5</v>
      </c>
      <c r="AO1" s="2" t="s">
        <v>3</v>
      </c>
      <c r="AP1" s="2" t="s">
        <v>4</v>
      </c>
      <c r="AQ1" s="2" t="s">
        <v>5</v>
      </c>
      <c r="AR1" s="2" t="s">
        <v>3</v>
      </c>
      <c r="AS1" s="2" t="s">
        <v>4</v>
      </c>
      <c r="AT1" s="2" t="s">
        <v>5</v>
      </c>
      <c r="AU1" s="2" t="s">
        <v>89</v>
      </c>
      <c r="BC1" s="3" t="s">
        <v>54</v>
      </c>
    </row>
    <row r="2" spans="2:126" x14ac:dyDescent="0.25">
      <c r="B2" s="2" t="s">
        <v>8</v>
      </c>
      <c r="C2" s="2" t="s">
        <v>0</v>
      </c>
      <c r="D2" s="2" t="s">
        <v>1</v>
      </c>
      <c r="E2" s="2" t="s">
        <v>1</v>
      </c>
      <c r="F2" s="2" t="s">
        <v>1</v>
      </c>
      <c r="G2" s="2" t="s">
        <v>6</v>
      </c>
      <c r="H2" s="2" t="s">
        <v>6</v>
      </c>
      <c r="I2" s="2" t="s">
        <v>6</v>
      </c>
      <c r="J2" s="2" t="s">
        <v>6</v>
      </c>
      <c r="K2" s="2" t="s">
        <v>6</v>
      </c>
      <c r="L2" s="2" t="s">
        <v>6</v>
      </c>
      <c r="M2" s="2" t="s">
        <v>69</v>
      </c>
      <c r="N2" s="2" t="s">
        <v>69</v>
      </c>
      <c r="O2" s="2" t="s">
        <v>69</v>
      </c>
      <c r="P2" s="2" t="s">
        <v>69</v>
      </c>
      <c r="Q2" s="2" t="s">
        <v>6</v>
      </c>
      <c r="R2" s="2" t="s">
        <v>6</v>
      </c>
      <c r="S2" s="2" t="s">
        <v>6</v>
      </c>
      <c r="T2" s="2" t="s">
        <v>74</v>
      </c>
      <c r="U2" s="2" t="s">
        <v>74</v>
      </c>
      <c r="V2" s="2" t="s">
        <v>74</v>
      </c>
      <c r="W2" s="2" t="s">
        <v>74</v>
      </c>
      <c r="X2" s="2" t="s">
        <v>6</v>
      </c>
      <c r="Y2" s="2" t="s">
        <v>6</v>
      </c>
      <c r="Z2" s="2" t="s">
        <v>6</v>
      </c>
      <c r="AA2" s="2" t="s">
        <v>61</v>
      </c>
      <c r="AB2" s="2" t="s">
        <v>61</v>
      </c>
      <c r="AC2" s="2" t="s">
        <v>61</v>
      </c>
      <c r="AD2" s="2" t="s">
        <v>61</v>
      </c>
      <c r="AE2" s="2" t="s">
        <v>6</v>
      </c>
      <c r="AF2" s="2" t="s">
        <v>6</v>
      </c>
      <c r="AG2" s="2" t="s">
        <v>6</v>
      </c>
      <c r="AH2" s="2" t="s">
        <v>75</v>
      </c>
      <c r="AI2" s="2" t="s">
        <v>75</v>
      </c>
      <c r="AJ2" s="2" t="s">
        <v>75</v>
      </c>
      <c r="AK2" s="2" t="s">
        <v>75</v>
      </c>
      <c r="AL2" s="2" t="s">
        <v>6</v>
      </c>
      <c r="AM2" s="2" t="s">
        <v>6</v>
      </c>
      <c r="AN2" s="2" t="s">
        <v>6</v>
      </c>
      <c r="AO2" s="2" t="s">
        <v>9</v>
      </c>
      <c r="AP2" s="2" t="s">
        <v>9</v>
      </c>
      <c r="AQ2" s="2" t="s">
        <v>9</v>
      </c>
      <c r="AR2" s="2" t="s">
        <v>6</v>
      </c>
      <c r="AS2" s="2" t="s">
        <v>6</v>
      </c>
      <c r="AT2" s="2" t="s">
        <v>6</v>
      </c>
      <c r="AU2" s="2" t="s">
        <v>90</v>
      </c>
      <c r="AX2" s="2">
        <f>+'R1'!AX2</f>
        <v>0.6</v>
      </c>
    </row>
    <row r="3" spans="2:126" x14ac:dyDescent="0.25">
      <c r="D3" s="7">
        <v>1500</v>
      </c>
      <c r="E3" s="7">
        <f>+'R1'!E3</f>
        <v>3250</v>
      </c>
      <c r="F3" s="7">
        <v>6000</v>
      </c>
      <c r="G3" s="9">
        <f>+'R1'!G3</f>
        <v>1.4999999999999999E-4</v>
      </c>
      <c r="H3" s="9">
        <f>+'R1'!H3</f>
        <v>1.4999999999999999E-4</v>
      </c>
      <c r="I3" s="9">
        <f>+'R1'!I3</f>
        <v>1.4999999999999999E-4</v>
      </c>
      <c r="J3" s="2" t="s">
        <v>7</v>
      </c>
      <c r="K3" s="2" t="s">
        <v>7</v>
      </c>
      <c r="L3" s="2" t="s">
        <v>7</v>
      </c>
      <c r="M3" s="2" t="s">
        <v>73</v>
      </c>
      <c r="Q3" s="2" t="s">
        <v>7</v>
      </c>
      <c r="R3" s="2" t="s">
        <v>7</v>
      </c>
      <c r="S3" s="2" t="s">
        <v>7</v>
      </c>
      <c r="T3" s="2" t="s">
        <v>73</v>
      </c>
      <c r="X3" s="2" t="s">
        <v>7</v>
      </c>
      <c r="Y3" s="2" t="s">
        <v>7</v>
      </c>
      <c r="Z3" s="2" t="s">
        <v>7</v>
      </c>
      <c r="AA3" s="2" t="s">
        <v>73</v>
      </c>
      <c r="AE3" s="2" t="s">
        <v>7</v>
      </c>
      <c r="AF3" s="2" t="s">
        <v>7</v>
      </c>
      <c r="AG3" s="2" t="s">
        <v>7</v>
      </c>
      <c r="AH3" s="2" t="s">
        <v>73</v>
      </c>
      <c r="AL3" s="2" t="s">
        <v>7</v>
      </c>
      <c r="AM3" s="2" t="s">
        <v>7</v>
      </c>
      <c r="AN3" s="2" t="s">
        <v>7</v>
      </c>
      <c r="AO3" s="7">
        <f>+'R2'!AO3*1.02</f>
        <v>520200</v>
      </c>
      <c r="AP3" s="7">
        <f>+'R2'!AP3*1.1</f>
        <v>302500</v>
      </c>
      <c r="AQ3" s="7">
        <f>+'R2'!AQ3*1.15</f>
        <v>132249.99999999997</v>
      </c>
      <c r="AX3" s="2">
        <f>+'R1'!AX3</f>
        <v>0.4</v>
      </c>
      <c r="BD3" s="2">
        <v>1</v>
      </c>
      <c r="BE3" s="2">
        <v>2</v>
      </c>
      <c r="BF3" s="2">
        <v>3</v>
      </c>
      <c r="BG3" s="2">
        <v>4</v>
      </c>
      <c r="BH3" s="2">
        <v>5</v>
      </c>
      <c r="BI3" s="2">
        <v>6</v>
      </c>
      <c r="BJ3" s="2">
        <v>7</v>
      </c>
      <c r="BK3" s="2">
        <v>8</v>
      </c>
      <c r="BL3" s="2">
        <v>9</v>
      </c>
      <c r="BM3" s="2">
        <v>10</v>
      </c>
      <c r="CQ3" s="176" t="s">
        <v>160</v>
      </c>
      <c r="DO3" s="2">
        <v>0</v>
      </c>
      <c r="DP3" s="11">
        <v>30</v>
      </c>
    </row>
    <row r="4" spans="2:126" x14ac:dyDescent="0.25">
      <c r="G4" s="5">
        <v>0.3</v>
      </c>
      <c r="H4" s="5">
        <v>0.3</v>
      </c>
      <c r="I4" s="5">
        <v>0.3</v>
      </c>
      <c r="AX4" s="2">
        <f>+'R1'!AX4</f>
        <v>0</v>
      </c>
      <c r="BC4" t="s">
        <v>55</v>
      </c>
      <c r="BD4" s="4">
        <v>0.4</v>
      </c>
      <c r="BE4" s="4">
        <v>0.4</v>
      </c>
      <c r="BF4" s="4">
        <v>0.3</v>
      </c>
      <c r="BG4" s="4">
        <v>0.2</v>
      </c>
      <c r="BH4" s="4">
        <v>0.1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10"/>
      <c r="BU4" s="2">
        <v>1</v>
      </c>
      <c r="BV4" s="2">
        <f>+BU4+1</f>
        <v>2</v>
      </c>
      <c r="BW4" s="2">
        <f t="shared" ref="BW4:CN4" si="0">+BV4+1</f>
        <v>3</v>
      </c>
      <c r="BX4" s="2">
        <f t="shared" si="0"/>
        <v>4</v>
      </c>
      <c r="BY4" s="2">
        <f t="shared" si="0"/>
        <v>5</v>
      </c>
      <c r="BZ4" s="2">
        <f t="shared" si="0"/>
        <v>6</v>
      </c>
      <c r="CA4" s="2">
        <f t="shared" si="0"/>
        <v>7</v>
      </c>
      <c r="CB4" s="2">
        <f t="shared" si="0"/>
        <v>8</v>
      </c>
      <c r="CC4" s="2">
        <f t="shared" si="0"/>
        <v>9</v>
      </c>
      <c r="CD4" s="2">
        <f t="shared" si="0"/>
        <v>10</v>
      </c>
      <c r="CE4" s="2">
        <f t="shared" si="0"/>
        <v>11</v>
      </c>
      <c r="CF4" s="2">
        <f t="shared" si="0"/>
        <v>12</v>
      </c>
      <c r="CG4" s="2">
        <f t="shared" si="0"/>
        <v>13</v>
      </c>
      <c r="CH4" s="2">
        <f t="shared" si="0"/>
        <v>14</v>
      </c>
      <c r="CI4" s="2">
        <f>+CH4+1</f>
        <v>15</v>
      </c>
      <c r="CJ4" s="2">
        <f t="shared" si="0"/>
        <v>16</v>
      </c>
      <c r="CK4" s="2">
        <f t="shared" si="0"/>
        <v>17</v>
      </c>
      <c r="CL4" s="2">
        <f t="shared" si="0"/>
        <v>18</v>
      </c>
      <c r="CM4" s="2">
        <f t="shared" si="0"/>
        <v>19</v>
      </c>
      <c r="CN4" s="2">
        <f t="shared" si="0"/>
        <v>20</v>
      </c>
      <c r="DC4" s="2" t="s">
        <v>132</v>
      </c>
      <c r="DO4" s="2">
        <v>0.5</v>
      </c>
      <c r="DP4" s="11">
        <f>MAX(DP3-DQ4,0)</f>
        <v>29</v>
      </c>
      <c r="DQ4" s="2">
        <v>1</v>
      </c>
      <c r="DT4" s="2" t="s">
        <v>3</v>
      </c>
      <c r="DU4" s="2" t="s">
        <v>4</v>
      </c>
      <c r="DV4" s="2" t="s">
        <v>5</v>
      </c>
    </row>
    <row r="5" spans="2:126" ht="15.75" thickBot="1" x14ac:dyDescent="0.3">
      <c r="AX5" s="2">
        <f>+'R1'!AX5</f>
        <v>1</v>
      </c>
      <c r="BD5" s="2">
        <v>1</v>
      </c>
      <c r="BE5" s="2">
        <v>2</v>
      </c>
      <c r="BF5" s="2">
        <v>3</v>
      </c>
      <c r="BG5" s="2">
        <v>4</v>
      </c>
      <c r="BH5" s="2">
        <v>5</v>
      </c>
      <c r="BI5" s="2">
        <v>6</v>
      </c>
      <c r="BJ5" s="2">
        <v>7</v>
      </c>
      <c r="BK5" s="2">
        <v>8</v>
      </c>
      <c r="BL5" s="2">
        <v>9</v>
      </c>
      <c r="BM5" s="2">
        <v>10</v>
      </c>
      <c r="BN5" s="10"/>
      <c r="BT5" s="8">
        <f>SUM(AR6:AT6)</f>
        <v>0</v>
      </c>
      <c r="CS5" s="2">
        <v>1</v>
      </c>
      <c r="CT5" s="2">
        <v>2</v>
      </c>
      <c r="CU5" s="2">
        <v>3</v>
      </c>
      <c r="CV5" s="2">
        <v>4</v>
      </c>
      <c r="CW5" s="2">
        <v>5</v>
      </c>
      <c r="CX5" s="2">
        <v>6</v>
      </c>
      <c r="CY5" s="2">
        <v>7</v>
      </c>
      <c r="CZ5" s="2">
        <v>8</v>
      </c>
      <c r="DA5" s="2">
        <v>9</v>
      </c>
      <c r="DB5" s="2">
        <v>10</v>
      </c>
      <c r="DC5" s="2">
        <v>1</v>
      </c>
      <c r="DD5" s="2">
        <v>2</v>
      </c>
      <c r="DE5" s="2">
        <v>3</v>
      </c>
      <c r="DF5" s="2">
        <v>4</v>
      </c>
      <c r="DG5" s="2">
        <v>5</v>
      </c>
      <c r="DH5" s="2">
        <v>6</v>
      </c>
      <c r="DI5" s="2">
        <v>7</v>
      </c>
      <c r="DJ5" s="2">
        <v>8</v>
      </c>
      <c r="DK5" s="2">
        <v>9</v>
      </c>
      <c r="DL5" s="2">
        <v>10</v>
      </c>
      <c r="DO5" s="2">
        <f>+DO4+0.5</f>
        <v>1</v>
      </c>
      <c r="DP5" s="11">
        <f t="shared" ref="DP5:DP27" si="1">MAX(DP4-DQ5,0)</f>
        <v>27.25</v>
      </c>
      <c r="DQ5" s="2">
        <f>+DQ4+0.75</f>
        <v>1.75</v>
      </c>
      <c r="DT5" s="2" t="s">
        <v>6</v>
      </c>
      <c r="DU5" s="2" t="s">
        <v>6</v>
      </c>
      <c r="DV5" s="2" t="s">
        <v>6</v>
      </c>
    </row>
    <row r="6" spans="2:126" x14ac:dyDescent="0.25">
      <c r="B6" s="2">
        <v>1</v>
      </c>
      <c r="C6" s="16">
        <f>+C$110</f>
        <v>0</v>
      </c>
      <c r="D6" s="17" t="str">
        <f>IF($C6&gt;0,ABS(D$3-$C6),"")</f>
        <v/>
      </c>
      <c r="E6" s="17" t="str">
        <f t="shared" ref="D6:F25" si="2">IF($C6&gt;0,ABS(E$3-$C6),"")</f>
        <v/>
      </c>
      <c r="F6" s="17" t="str">
        <f t="shared" si="2"/>
        <v/>
      </c>
      <c r="G6" s="18" t="str">
        <f>IFERROR(MAX(G$4-D6*G$3,0),"")</f>
        <v/>
      </c>
      <c r="H6" s="18" t="str">
        <f t="shared" ref="H6:I25" si="3">IFERROR(MAX(H$4-E6*H$3,0),"")</f>
        <v/>
      </c>
      <c r="I6" s="18" t="str">
        <f t="shared" si="3"/>
        <v/>
      </c>
      <c r="J6" s="18" t="str">
        <f>IFERROR(G6/G$27,"")</f>
        <v/>
      </c>
      <c r="K6" s="18" t="str">
        <f t="shared" ref="K6:L21" si="4">IFERROR(H6/H$27,"")</f>
        <v/>
      </c>
      <c r="L6" s="19" t="str">
        <f t="shared" si="4"/>
        <v/>
      </c>
      <c r="M6" s="28" t="str">
        <f>+C$120</f>
        <v/>
      </c>
      <c r="N6" s="18" t="str">
        <f>IFERROR($M6*J6,"")</f>
        <v/>
      </c>
      <c r="O6" s="18" t="str">
        <f t="shared" ref="O6:P21" si="5">IFERROR($M6*K6,"")</f>
        <v/>
      </c>
      <c r="P6" s="18" t="str">
        <f t="shared" si="5"/>
        <v/>
      </c>
      <c r="Q6" s="18" t="str">
        <f>IFERROR(N6/N$27,"")</f>
        <v/>
      </c>
      <c r="R6" s="18" t="str">
        <f t="shared" ref="R6:S25" si="6">IFERROR(O6/O$27,"")</f>
        <v/>
      </c>
      <c r="S6" s="19" t="str">
        <f t="shared" si="6"/>
        <v/>
      </c>
      <c r="T6" s="28" t="str">
        <f>+C$105</f>
        <v/>
      </c>
      <c r="U6" s="18" t="str">
        <f>IFERROR($T6*Q6,"")</f>
        <v/>
      </c>
      <c r="V6" s="18" t="str">
        <f t="shared" ref="V6:W21" si="7">IFERROR($T6*R6,"")</f>
        <v/>
      </c>
      <c r="W6" s="18" t="str">
        <f t="shared" si="7"/>
        <v/>
      </c>
      <c r="X6" s="18" t="str">
        <f>IFERROR(U6/U$27,"")</f>
        <v/>
      </c>
      <c r="Y6" s="18" t="str">
        <f t="shared" ref="Y6:Z25" si="8">IFERROR(V6/V$27,"")</f>
        <v/>
      </c>
      <c r="Z6" s="19" t="str">
        <f t="shared" si="8"/>
        <v/>
      </c>
      <c r="AA6" s="28">
        <f>+H45</f>
        <v>0</v>
      </c>
      <c r="AB6" s="18" t="str">
        <f>IFERROR(X6*$AA6,"")</f>
        <v/>
      </c>
      <c r="AC6" s="18" t="str">
        <f t="shared" ref="AC6:AD21" si="9">IFERROR(Y6*$AA6,"")</f>
        <v/>
      </c>
      <c r="AD6" s="18" t="str">
        <f t="shared" si="9"/>
        <v/>
      </c>
      <c r="AE6" s="18" t="str">
        <f>IFERROR(AB6/AB$27,"")</f>
        <v/>
      </c>
      <c r="AF6" s="18" t="str">
        <f t="shared" ref="AF6:AG25" si="10">IFERROR(AC6/AC$27,"")</f>
        <v/>
      </c>
      <c r="AG6" s="19" t="str">
        <f t="shared" si="10"/>
        <v/>
      </c>
      <c r="AH6" s="28">
        <f>+C$125</f>
        <v>1.1000000000000001</v>
      </c>
      <c r="AI6" s="37" t="str">
        <f t="shared" ref="AI6:AI25" si="11">IFERROR($AH6*AE6*W$124+(1-W$124)*AE6,"")</f>
        <v/>
      </c>
      <c r="AJ6" s="37" t="str">
        <f t="shared" ref="AJ6:AJ25" si="12">IFERROR($AH6*AF6*W$124+(1-W$124)*AF6,"")</f>
        <v/>
      </c>
      <c r="AK6" s="37" t="str">
        <f t="shared" ref="AK6:AK25" si="13">IFERROR($AH6*AG6*W$124+(1-W$124)*AG6,"")</f>
        <v/>
      </c>
      <c r="AL6" s="18" t="str">
        <f>IFERROR(((AI6/AI$27)*$AX$2)+(CT37*$AX$3)+$M6*$AX$4,"")</f>
        <v/>
      </c>
      <c r="AM6" s="18" t="str">
        <f t="shared" ref="AM6:AN21" si="14">IFERROR(((AJ6/AJ$27)*$AX$2)+(CU37*$AX$3)+$M6*$AX$4,"")</f>
        <v/>
      </c>
      <c r="AN6" s="19" t="str">
        <f t="shared" si="14"/>
        <v/>
      </c>
      <c r="AO6" s="31" t="str">
        <f>IFERROR(ROUND(DT7*AO$3,0),"")</f>
        <v/>
      </c>
      <c r="AP6" s="17" t="str">
        <f>IFERROR(ROUND(DU7*AP$3,0),"")</f>
        <v/>
      </c>
      <c r="AQ6" s="32" t="str">
        <f>IFERROR(ROUND(DV7*AQ$3,0),"")</f>
        <v/>
      </c>
      <c r="AR6" s="28" t="str">
        <f>IFERROR(AO6/AO$27,"")</f>
        <v/>
      </c>
      <c r="AS6" s="18" t="str">
        <f t="shared" ref="AS6:AT21" si="15">IFERROR(AP6/AP$27,"")</f>
        <v/>
      </c>
      <c r="AT6" s="19" t="str">
        <f t="shared" si="15"/>
        <v/>
      </c>
      <c r="AU6" s="7">
        <f>SUM(AO6:AQ6)</f>
        <v>0</v>
      </c>
      <c r="BC6" t="s">
        <v>56</v>
      </c>
      <c r="BD6" s="4">
        <v>0</v>
      </c>
      <c r="BE6" s="4">
        <v>0</v>
      </c>
      <c r="BF6" s="4">
        <v>0.1</v>
      </c>
      <c r="BG6" s="4">
        <v>0.2</v>
      </c>
      <c r="BH6" s="4">
        <v>0.3</v>
      </c>
      <c r="BI6" s="4">
        <v>0.3</v>
      </c>
      <c r="BJ6" s="4">
        <v>0.2</v>
      </c>
      <c r="BK6" s="4">
        <v>0.1</v>
      </c>
      <c r="BL6" s="4">
        <v>0</v>
      </c>
      <c r="BM6" s="4">
        <v>0</v>
      </c>
      <c r="BN6" s="10"/>
      <c r="BT6" s="8">
        <f t="shared" ref="BT6:BT23" si="16">SUM(AR7:AT7)</f>
        <v>0</v>
      </c>
      <c r="BU6" s="2">
        <f t="array" ref="BU6:CN6">TRANSPOSE(BT5:BT24)</f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S6" s="2" t="str">
        <f>IF(C83&gt;0,C83,"")</f>
        <v/>
      </c>
      <c r="CT6" s="2" t="str">
        <f t="shared" ref="CT6:DB7" si="17">IF(D83&gt;0,D83,"")</f>
        <v/>
      </c>
      <c r="CU6" s="2" t="str">
        <f t="shared" si="17"/>
        <v/>
      </c>
      <c r="CV6" s="2" t="str">
        <f t="shared" si="17"/>
        <v/>
      </c>
      <c r="CW6" s="2" t="str">
        <f t="shared" si="17"/>
        <v/>
      </c>
      <c r="CX6" s="2" t="str">
        <f t="shared" si="17"/>
        <v/>
      </c>
      <c r="CY6" s="2" t="str">
        <f t="shared" si="17"/>
        <v/>
      </c>
      <c r="CZ6" s="2" t="str">
        <f t="shared" si="17"/>
        <v/>
      </c>
      <c r="DA6" s="2" t="str">
        <f t="shared" si="17"/>
        <v/>
      </c>
      <c r="DB6" s="2" t="str">
        <f t="shared" si="17"/>
        <v/>
      </c>
      <c r="DC6" s="2" t="str">
        <f>IF(C130&gt;0,C130,"")</f>
        <v/>
      </c>
      <c r="DD6" s="2" t="str">
        <f t="shared" ref="DD6:DL7" si="18">IF(D130&gt;0,D130,"")</f>
        <v/>
      </c>
      <c r="DE6" s="2" t="str">
        <f t="shared" si="18"/>
        <v/>
      </c>
      <c r="DF6" s="2" t="str">
        <f t="shared" si="18"/>
        <v/>
      </c>
      <c r="DG6" s="2" t="str">
        <f t="shared" si="18"/>
        <v/>
      </c>
      <c r="DH6" s="2" t="str">
        <f t="shared" si="18"/>
        <v/>
      </c>
      <c r="DI6" s="2" t="str">
        <f t="shared" si="18"/>
        <v/>
      </c>
      <c r="DJ6" s="2" t="str">
        <f t="shared" si="18"/>
        <v/>
      </c>
      <c r="DK6" s="2" t="str">
        <f t="shared" si="18"/>
        <v/>
      </c>
      <c r="DL6" s="2" t="str">
        <f t="shared" si="18"/>
        <v/>
      </c>
      <c r="DO6" s="2">
        <f t="shared" ref="DO6:DO27" si="19">+DO5+0.5</f>
        <v>1.5</v>
      </c>
      <c r="DP6" s="11">
        <f t="shared" si="1"/>
        <v>24.75</v>
      </c>
      <c r="DQ6" s="2">
        <f t="shared" ref="DQ6:DQ27" si="20">+DQ5+0.75</f>
        <v>2.5</v>
      </c>
      <c r="DT6" s="2" t="s">
        <v>162</v>
      </c>
      <c r="DU6" s="2" t="s">
        <v>162</v>
      </c>
      <c r="DV6" s="2" t="s">
        <v>162</v>
      </c>
    </row>
    <row r="7" spans="2:126" x14ac:dyDescent="0.25">
      <c r="B7" s="2">
        <v>2</v>
      </c>
      <c r="C7" s="20">
        <f>+D$110</f>
        <v>0</v>
      </c>
      <c r="D7" s="7" t="str">
        <f t="shared" si="2"/>
        <v/>
      </c>
      <c r="E7" s="7" t="str">
        <f t="shared" si="2"/>
        <v/>
      </c>
      <c r="F7" s="7" t="str">
        <f t="shared" si="2"/>
        <v/>
      </c>
      <c r="G7" s="21" t="str">
        <f t="shared" ref="G7:G25" si="21">IFERROR(MAX(G$4-D7*G$3,0),"")</f>
        <v/>
      </c>
      <c r="H7" s="21" t="str">
        <f t="shared" si="3"/>
        <v/>
      </c>
      <c r="I7" s="21" t="str">
        <f t="shared" si="3"/>
        <v/>
      </c>
      <c r="J7" s="21" t="str">
        <f t="shared" ref="J7:L25" si="22">IFERROR(G7/G$27,"")</f>
        <v/>
      </c>
      <c r="K7" s="21" t="str">
        <f t="shared" si="4"/>
        <v/>
      </c>
      <c r="L7" s="22" t="str">
        <f t="shared" si="4"/>
        <v/>
      </c>
      <c r="M7" s="29" t="str">
        <f>+D$120</f>
        <v/>
      </c>
      <c r="N7" s="21" t="str">
        <f t="shared" ref="N7:N15" si="23">IFERROR($M7*J7,"")</f>
        <v/>
      </c>
      <c r="O7" s="21" t="str">
        <f t="shared" si="5"/>
        <v/>
      </c>
      <c r="P7" s="21" t="str">
        <f t="shared" si="5"/>
        <v/>
      </c>
      <c r="Q7" s="21" t="str">
        <f t="shared" ref="Q7:Q25" si="24">IFERROR(N7/N$27,"")</f>
        <v/>
      </c>
      <c r="R7" s="21" t="str">
        <f t="shared" si="6"/>
        <v/>
      </c>
      <c r="S7" s="22" t="str">
        <f t="shared" si="6"/>
        <v/>
      </c>
      <c r="T7" s="29" t="str">
        <f>+D$105</f>
        <v/>
      </c>
      <c r="U7" s="21" t="str">
        <f t="shared" ref="U7:U15" si="25">IFERROR($T7*Q7,"")</f>
        <v/>
      </c>
      <c r="V7" s="21" t="str">
        <f t="shared" si="7"/>
        <v/>
      </c>
      <c r="W7" s="21" t="str">
        <f t="shared" si="7"/>
        <v/>
      </c>
      <c r="X7" s="21" t="str">
        <f t="shared" ref="X7:X25" si="26">IFERROR(U7/U$27,"")</f>
        <v/>
      </c>
      <c r="Y7" s="21" t="str">
        <f t="shared" si="8"/>
        <v/>
      </c>
      <c r="Z7" s="22" t="str">
        <f t="shared" si="8"/>
        <v/>
      </c>
      <c r="AA7" s="29">
        <f t="shared" ref="AA7:AA15" si="27">+H46</f>
        <v>0</v>
      </c>
      <c r="AB7" s="21" t="str">
        <f t="shared" ref="AB7:AB15" si="28">IFERROR(X7*$AA7,"")</f>
        <v/>
      </c>
      <c r="AC7" s="21" t="str">
        <f t="shared" si="9"/>
        <v/>
      </c>
      <c r="AD7" s="21" t="str">
        <f t="shared" si="9"/>
        <v/>
      </c>
      <c r="AE7" s="21" t="str">
        <f t="shared" ref="AE7:AE25" si="29">IFERROR(AB7/AB$27,"")</f>
        <v/>
      </c>
      <c r="AF7" s="21" t="str">
        <f t="shared" si="10"/>
        <v/>
      </c>
      <c r="AG7" s="22" t="str">
        <f t="shared" si="10"/>
        <v/>
      </c>
      <c r="AH7" s="29">
        <f>+D$125</f>
        <v>1.1000000000000001</v>
      </c>
      <c r="AI7" s="38" t="str">
        <f t="shared" si="11"/>
        <v/>
      </c>
      <c r="AJ7" s="38" t="str">
        <f t="shared" si="12"/>
        <v/>
      </c>
      <c r="AK7" s="38" t="str">
        <f t="shared" si="13"/>
        <v/>
      </c>
      <c r="AL7" s="21" t="str">
        <f t="shared" ref="AL7:AN22" si="30">IFERROR(((AI7/AI$27)*$AX$2)+(CT38*$AX$3)+$M7*$AX$4,"")</f>
        <v/>
      </c>
      <c r="AM7" s="21" t="str">
        <f t="shared" si="14"/>
        <v/>
      </c>
      <c r="AN7" s="22" t="str">
        <f t="shared" si="14"/>
        <v/>
      </c>
      <c r="AO7" s="33" t="str">
        <f t="shared" ref="AO7:AQ25" si="31">IFERROR(ROUND(DT8*AO$3,0),"")</f>
        <v/>
      </c>
      <c r="AP7" s="7" t="str">
        <f t="shared" si="31"/>
        <v/>
      </c>
      <c r="AQ7" s="34" t="str">
        <f t="shared" si="31"/>
        <v/>
      </c>
      <c r="AR7" s="29" t="str">
        <f t="shared" ref="AR7:AT25" si="32">IFERROR(AO7/AO$27,"")</f>
        <v/>
      </c>
      <c r="AS7" s="21" t="str">
        <f t="shared" si="15"/>
        <v/>
      </c>
      <c r="AT7" s="22" t="str">
        <f t="shared" si="15"/>
        <v/>
      </c>
      <c r="AU7" s="7">
        <f t="shared" ref="AU7:AU25" si="33">SUM(AO7:AQ7)</f>
        <v>0</v>
      </c>
      <c r="BD7" s="2">
        <v>1</v>
      </c>
      <c r="BE7" s="2">
        <v>2</v>
      </c>
      <c r="BF7" s="2">
        <v>3</v>
      </c>
      <c r="BG7" s="2">
        <v>4</v>
      </c>
      <c r="BH7" s="2">
        <v>5</v>
      </c>
      <c r="BI7" s="2">
        <v>6</v>
      </c>
      <c r="BJ7" s="2">
        <v>7</v>
      </c>
      <c r="BK7" s="2">
        <v>8</v>
      </c>
      <c r="BL7" s="2">
        <v>9</v>
      </c>
      <c r="BM7" s="2">
        <v>10</v>
      </c>
      <c r="BN7" s="10"/>
      <c r="BT7" s="8">
        <f t="shared" si="16"/>
        <v>0</v>
      </c>
      <c r="CR7" s="2" t="s">
        <v>161</v>
      </c>
      <c r="CS7" s="2" t="str">
        <f>IF(C84&gt;0,C84,"")</f>
        <v/>
      </c>
      <c r="CT7" s="2" t="str">
        <f t="shared" si="17"/>
        <v/>
      </c>
      <c r="CU7" s="2" t="str">
        <f t="shared" si="17"/>
        <v/>
      </c>
      <c r="CV7" s="2" t="str">
        <f t="shared" si="17"/>
        <v/>
      </c>
      <c r="CW7" s="2" t="str">
        <f t="shared" si="17"/>
        <v/>
      </c>
      <c r="CX7" s="2" t="str">
        <f t="shared" si="17"/>
        <v/>
      </c>
      <c r="CY7" s="2" t="str">
        <f t="shared" si="17"/>
        <v/>
      </c>
      <c r="CZ7" s="2" t="str">
        <f t="shared" si="17"/>
        <v/>
      </c>
      <c r="DA7" s="2" t="str">
        <f t="shared" si="17"/>
        <v/>
      </c>
      <c r="DB7" s="2" t="str">
        <f t="shared" si="17"/>
        <v/>
      </c>
      <c r="DC7" s="2" t="str">
        <f>IF(C131&gt;0,C131,"")</f>
        <v/>
      </c>
      <c r="DD7" s="2" t="str">
        <f t="shared" si="18"/>
        <v/>
      </c>
      <c r="DE7" s="2" t="str">
        <f t="shared" si="18"/>
        <v/>
      </c>
      <c r="DF7" s="2" t="str">
        <f t="shared" si="18"/>
        <v/>
      </c>
      <c r="DG7" s="2" t="str">
        <f t="shared" si="18"/>
        <v/>
      </c>
      <c r="DH7" s="2" t="str">
        <f t="shared" si="18"/>
        <v/>
      </c>
      <c r="DI7" s="2" t="str">
        <f t="shared" si="18"/>
        <v/>
      </c>
      <c r="DJ7" s="2" t="str">
        <f t="shared" si="18"/>
        <v/>
      </c>
      <c r="DK7" s="2" t="str">
        <f t="shared" si="18"/>
        <v/>
      </c>
      <c r="DL7" s="2" t="str">
        <f t="shared" si="18"/>
        <v/>
      </c>
      <c r="DO7" s="2">
        <f t="shared" si="19"/>
        <v>2</v>
      </c>
      <c r="DP7" s="11">
        <f t="shared" si="1"/>
        <v>21.5</v>
      </c>
      <c r="DQ7" s="2">
        <f t="shared" si="20"/>
        <v>3.25</v>
      </c>
      <c r="DT7" s="5" t="str">
        <f>IFERROR(AL6/AL$27,"")</f>
        <v/>
      </c>
      <c r="DU7" s="5" t="str">
        <f t="shared" ref="DU7:DV22" si="34">IFERROR(AM6/AM$27,"")</f>
        <v/>
      </c>
      <c r="DV7" s="5" t="str">
        <f t="shared" si="34"/>
        <v/>
      </c>
    </row>
    <row r="8" spans="2:126" x14ac:dyDescent="0.25">
      <c r="B8" s="2">
        <v>3</v>
      </c>
      <c r="C8" s="20">
        <f>+E$110</f>
        <v>0</v>
      </c>
      <c r="D8" s="7" t="str">
        <f t="shared" si="2"/>
        <v/>
      </c>
      <c r="E8" s="7" t="str">
        <f t="shared" si="2"/>
        <v/>
      </c>
      <c r="F8" s="7" t="str">
        <f t="shared" si="2"/>
        <v/>
      </c>
      <c r="G8" s="21" t="str">
        <f t="shared" si="21"/>
        <v/>
      </c>
      <c r="H8" s="21" t="str">
        <f t="shared" si="3"/>
        <v/>
      </c>
      <c r="I8" s="21" t="str">
        <f t="shared" si="3"/>
        <v/>
      </c>
      <c r="J8" s="21" t="str">
        <f t="shared" si="22"/>
        <v/>
      </c>
      <c r="K8" s="21" t="str">
        <f t="shared" si="4"/>
        <v/>
      </c>
      <c r="L8" s="22" t="str">
        <f t="shared" si="4"/>
        <v/>
      </c>
      <c r="M8" s="29" t="str">
        <f>+E$120</f>
        <v/>
      </c>
      <c r="N8" s="21" t="str">
        <f t="shared" si="23"/>
        <v/>
      </c>
      <c r="O8" s="21" t="str">
        <f t="shared" si="5"/>
        <v/>
      </c>
      <c r="P8" s="21" t="str">
        <f t="shared" si="5"/>
        <v/>
      </c>
      <c r="Q8" s="21" t="str">
        <f t="shared" si="24"/>
        <v/>
      </c>
      <c r="R8" s="21" t="str">
        <f t="shared" si="6"/>
        <v/>
      </c>
      <c r="S8" s="22" t="str">
        <f t="shared" si="6"/>
        <v/>
      </c>
      <c r="T8" s="29" t="str">
        <f>+E$105</f>
        <v/>
      </c>
      <c r="U8" s="21" t="str">
        <f t="shared" si="25"/>
        <v/>
      </c>
      <c r="V8" s="21" t="str">
        <f t="shared" si="7"/>
        <v/>
      </c>
      <c r="W8" s="21" t="str">
        <f t="shared" si="7"/>
        <v/>
      </c>
      <c r="X8" s="21" t="str">
        <f t="shared" si="26"/>
        <v/>
      </c>
      <c r="Y8" s="21" t="str">
        <f t="shared" si="8"/>
        <v/>
      </c>
      <c r="Z8" s="22" t="str">
        <f t="shared" si="8"/>
        <v/>
      </c>
      <c r="AA8" s="29">
        <f t="shared" si="27"/>
        <v>0</v>
      </c>
      <c r="AB8" s="21" t="str">
        <f t="shared" si="28"/>
        <v/>
      </c>
      <c r="AC8" s="21" t="str">
        <f t="shared" si="9"/>
        <v/>
      </c>
      <c r="AD8" s="21" t="str">
        <f t="shared" si="9"/>
        <v/>
      </c>
      <c r="AE8" s="21" t="str">
        <f t="shared" si="29"/>
        <v/>
      </c>
      <c r="AF8" s="21" t="str">
        <f t="shared" si="10"/>
        <v/>
      </c>
      <c r="AG8" s="22" t="str">
        <f t="shared" si="10"/>
        <v/>
      </c>
      <c r="AH8" s="29">
        <f>+E$125</f>
        <v>1.1000000000000001</v>
      </c>
      <c r="AI8" s="38" t="str">
        <f t="shared" si="11"/>
        <v/>
      </c>
      <c r="AJ8" s="38" t="str">
        <f t="shared" si="12"/>
        <v/>
      </c>
      <c r="AK8" s="38" t="str">
        <f t="shared" si="13"/>
        <v/>
      </c>
      <c r="AL8" s="21" t="str">
        <f t="shared" si="30"/>
        <v/>
      </c>
      <c r="AM8" s="21" t="str">
        <f t="shared" si="14"/>
        <v/>
      </c>
      <c r="AN8" s="22" t="str">
        <f t="shared" si="14"/>
        <v/>
      </c>
      <c r="AO8" s="33" t="str">
        <f t="shared" si="31"/>
        <v/>
      </c>
      <c r="AP8" s="7" t="str">
        <f t="shared" si="31"/>
        <v/>
      </c>
      <c r="AQ8" s="34" t="str">
        <f t="shared" si="31"/>
        <v/>
      </c>
      <c r="AR8" s="29" t="str">
        <f t="shared" si="32"/>
        <v/>
      </c>
      <c r="AS8" s="21" t="str">
        <f t="shared" si="15"/>
        <v/>
      </c>
      <c r="AT8" s="22" t="str">
        <f t="shared" si="15"/>
        <v/>
      </c>
      <c r="AU8" s="7">
        <f t="shared" si="33"/>
        <v>0</v>
      </c>
      <c r="BC8" t="s">
        <v>57</v>
      </c>
      <c r="BD8" s="4">
        <v>0</v>
      </c>
      <c r="BE8" s="4">
        <v>0</v>
      </c>
      <c r="BF8" s="4">
        <v>0</v>
      </c>
      <c r="BG8" s="4">
        <v>0.1</v>
      </c>
      <c r="BH8" s="4">
        <v>0.2</v>
      </c>
      <c r="BI8" s="4">
        <v>0.3</v>
      </c>
      <c r="BJ8" s="4">
        <v>0.4</v>
      </c>
      <c r="BK8" s="4">
        <v>0.5</v>
      </c>
      <c r="BL8" s="4">
        <v>0.6</v>
      </c>
      <c r="BM8" s="4">
        <v>0.8</v>
      </c>
      <c r="BN8" s="10"/>
      <c r="BT8" s="8">
        <f t="shared" si="16"/>
        <v>0</v>
      </c>
      <c r="DO8" s="2">
        <f t="shared" si="19"/>
        <v>2.5</v>
      </c>
      <c r="DP8" s="11">
        <f t="shared" si="1"/>
        <v>17.5</v>
      </c>
      <c r="DQ8" s="2">
        <f t="shared" si="20"/>
        <v>4</v>
      </c>
      <c r="DT8" s="5" t="str">
        <f t="shared" ref="DT8:DV26" si="35">IFERROR(AL7/AL$27,"")</f>
        <v/>
      </c>
      <c r="DU8" s="5" t="str">
        <f t="shared" si="34"/>
        <v/>
      </c>
      <c r="DV8" s="5" t="str">
        <f t="shared" si="34"/>
        <v/>
      </c>
    </row>
    <row r="9" spans="2:126" x14ac:dyDescent="0.25">
      <c r="B9" s="2">
        <v>4</v>
      </c>
      <c r="C9" s="20">
        <f>+F$110</f>
        <v>0</v>
      </c>
      <c r="D9" s="7" t="str">
        <f t="shared" si="2"/>
        <v/>
      </c>
      <c r="E9" s="7" t="str">
        <f t="shared" si="2"/>
        <v/>
      </c>
      <c r="F9" s="7" t="str">
        <f t="shared" si="2"/>
        <v/>
      </c>
      <c r="G9" s="21" t="str">
        <f t="shared" si="21"/>
        <v/>
      </c>
      <c r="H9" s="21" t="str">
        <f t="shared" si="3"/>
        <v/>
      </c>
      <c r="I9" s="21" t="str">
        <f t="shared" si="3"/>
        <v/>
      </c>
      <c r="J9" s="21" t="str">
        <f t="shared" si="22"/>
        <v/>
      </c>
      <c r="K9" s="21" t="str">
        <f t="shared" si="4"/>
        <v/>
      </c>
      <c r="L9" s="22" t="str">
        <f t="shared" si="4"/>
        <v/>
      </c>
      <c r="M9" s="29" t="str">
        <f>+F$120</f>
        <v/>
      </c>
      <c r="N9" s="21" t="str">
        <f t="shared" si="23"/>
        <v/>
      </c>
      <c r="O9" s="21" t="str">
        <f t="shared" si="5"/>
        <v/>
      </c>
      <c r="P9" s="21" t="str">
        <f t="shared" si="5"/>
        <v/>
      </c>
      <c r="Q9" s="21" t="str">
        <f t="shared" si="24"/>
        <v/>
      </c>
      <c r="R9" s="21" t="str">
        <f t="shared" si="6"/>
        <v/>
      </c>
      <c r="S9" s="22" t="str">
        <f t="shared" si="6"/>
        <v/>
      </c>
      <c r="T9" s="29" t="str">
        <f>+F$105</f>
        <v/>
      </c>
      <c r="U9" s="21" t="str">
        <f t="shared" si="25"/>
        <v/>
      </c>
      <c r="V9" s="21" t="str">
        <f t="shared" si="7"/>
        <v/>
      </c>
      <c r="W9" s="21" t="str">
        <f t="shared" si="7"/>
        <v/>
      </c>
      <c r="X9" s="21" t="str">
        <f t="shared" si="26"/>
        <v/>
      </c>
      <c r="Y9" s="21" t="str">
        <f t="shared" si="8"/>
        <v/>
      </c>
      <c r="Z9" s="22" t="str">
        <f t="shared" si="8"/>
        <v/>
      </c>
      <c r="AA9" s="29">
        <f t="shared" si="27"/>
        <v>0</v>
      </c>
      <c r="AB9" s="21" t="str">
        <f t="shared" si="28"/>
        <v/>
      </c>
      <c r="AC9" s="21" t="str">
        <f t="shared" si="9"/>
        <v/>
      </c>
      <c r="AD9" s="21" t="str">
        <f t="shared" si="9"/>
        <v/>
      </c>
      <c r="AE9" s="21" t="str">
        <f t="shared" si="29"/>
        <v/>
      </c>
      <c r="AF9" s="21" t="str">
        <f t="shared" si="10"/>
        <v/>
      </c>
      <c r="AG9" s="22" t="str">
        <f t="shared" si="10"/>
        <v/>
      </c>
      <c r="AH9" s="29">
        <f>+F$125</f>
        <v>1.1000000000000001</v>
      </c>
      <c r="AI9" s="38" t="str">
        <f t="shared" si="11"/>
        <v/>
      </c>
      <c r="AJ9" s="38" t="str">
        <f t="shared" si="12"/>
        <v/>
      </c>
      <c r="AK9" s="38" t="str">
        <f t="shared" si="13"/>
        <v/>
      </c>
      <c r="AL9" s="21" t="str">
        <f t="shared" si="30"/>
        <v/>
      </c>
      <c r="AM9" s="21" t="str">
        <f t="shared" si="14"/>
        <v/>
      </c>
      <c r="AN9" s="22" t="str">
        <f t="shared" si="14"/>
        <v/>
      </c>
      <c r="AO9" s="33" t="str">
        <f t="shared" si="31"/>
        <v/>
      </c>
      <c r="AP9" s="7" t="str">
        <f t="shared" si="31"/>
        <v/>
      </c>
      <c r="AQ9" s="34" t="str">
        <f t="shared" si="31"/>
        <v/>
      </c>
      <c r="AR9" s="29" t="str">
        <f t="shared" si="32"/>
        <v/>
      </c>
      <c r="AS9" s="21" t="str">
        <f t="shared" si="15"/>
        <v/>
      </c>
      <c r="AT9" s="22" t="str">
        <f t="shared" si="15"/>
        <v/>
      </c>
      <c r="AU9" s="7">
        <f t="shared" si="33"/>
        <v>0</v>
      </c>
      <c r="BD9" s="2">
        <v>1</v>
      </c>
      <c r="BE9" s="2">
        <v>2</v>
      </c>
      <c r="BF9" s="2">
        <v>3</v>
      </c>
      <c r="BG9" s="2">
        <v>4</v>
      </c>
      <c r="BH9" s="2">
        <v>5</v>
      </c>
      <c r="BI9" s="2">
        <v>6</v>
      </c>
      <c r="BJ9" s="2">
        <v>7</v>
      </c>
      <c r="BK9" s="2">
        <v>8</v>
      </c>
      <c r="BL9" s="2">
        <v>9</v>
      </c>
      <c r="BM9" s="2">
        <v>10</v>
      </c>
      <c r="BT9" s="8">
        <f t="shared" si="16"/>
        <v>0</v>
      </c>
      <c r="CQ9" s="2" t="s">
        <v>132</v>
      </c>
      <c r="CR9" s="2">
        <v>2.5</v>
      </c>
      <c r="CS9" s="2" t="str">
        <f>IFERROR(CS$6-$CR9,"")</f>
        <v/>
      </c>
      <c r="CT9" s="2" t="str">
        <f t="shared" ref="CT9:DL11" si="36">IFERROR(CT$6-$CR9,"")</f>
        <v/>
      </c>
      <c r="CU9" s="2" t="str">
        <f t="shared" si="36"/>
        <v/>
      </c>
      <c r="CV9" s="2" t="str">
        <f t="shared" si="36"/>
        <v/>
      </c>
      <c r="CW9" s="2" t="str">
        <f t="shared" si="36"/>
        <v/>
      </c>
      <c r="CX9" s="2" t="str">
        <f t="shared" si="36"/>
        <v/>
      </c>
      <c r="CY9" s="2" t="str">
        <f t="shared" si="36"/>
        <v/>
      </c>
      <c r="CZ9" s="2" t="str">
        <f t="shared" si="36"/>
        <v/>
      </c>
      <c r="DA9" s="2" t="str">
        <f t="shared" si="36"/>
        <v/>
      </c>
      <c r="DB9" s="2" t="str">
        <f t="shared" si="36"/>
        <v/>
      </c>
      <c r="DC9" s="2" t="str">
        <f t="shared" si="36"/>
        <v/>
      </c>
      <c r="DD9" s="2" t="str">
        <f t="shared" si="36"/>
        <v/>
      </c>
      <c r="DE9" s="2" t="str">
        <f t="shared" si="36"/>
        <v/>
      </c>
      <c r="DF9" s="2" t="str">
        <f t="shared" si="36"/>
        <v/>
      </c>
      <c r="DG9" s="2" t="str">
        <f t="shared" si="36"/>
        <v/>
      </c>
      <c r="DH9" s="2" t="str">
        <f t="shared" si="36"/>
        <v/>
      </c>
      <c r="DI9" s="2" t="str">
        <f t="shared" si="36"/>
        <v/>
      </c>
      <c r="DJ9" s="2" t="str">
        <f t="shared" si="36"/>
        <v/>
      </c>
      <c r="DK9" s="2" t="str">
        <f t="shared" si="36"/>
        <v/>
      </c>
      <c r="DL9" s="2" t="str">
        <f t="shared" si="36"/>
        <v/>
      </c>
      <c r="DO9" s="2">
        <f t="shared" si="19"/>
        <v>3</v>
      </c>
      <c r="DP9" s="11">
        <f t="shared" si="1"/>
        <v>12.75</v>
      </c>
      <c r="DQ9" s="2">
        <f t="shared" si="20"/>
        <v>4.75</v>
      </c>
      <c r="DT9" s="5" t="str">
        <f t="shared" si="35"/>
        <v/>
      </c>
      <c r="DU9" s="5" t="str">
        <f t="shared" si="34"/>
        <v/>
      </c>
      <c r="DV9" s="5" t="str">
        <f t="shared" si="34"/>
        <v/>
      </c>
    </row>
    <row r="10" spans="2:126" x14ac:dyDescent="0.25">
      <c r="B10" s="2">
        <v>5</v>
      </c>
      <c r="C10" s="20">
        <f>+G$110</f>
        <v>0</v>
      </c>
      <c r="D10" s="7" t="str">
        <f t="shared" si="2"/>
        <v/>
      </c>
      <c r="E10" s="7" t="str">
        <f t="shared" si="2"/>
        <v/>
      </c>
      <c r="F10" s="7" t="str">
        <f t="shared" si="2"/>
        <v/>
      </c>
      <c r="G10" s="21" t="str">
        <f t="shared" si="21"/>
        <v/>
      </c>
      <c r="H10" s="21" t="str">
        <f t="shared" si="3"/>
        <v/>
      </c>
      <c r="I10" s="21" t="str">
        <f t="shared" si="3"/>
        <v/>
      </c>
      <c r="J10" s="21" t="str">
        <f t="shared" si="22"/>
        <v/>
      </c>
      <c r="K10" s="21" t="str">
        <f t="shared" si="4"/>
        <v/>
      </c>
      <c r="L10" s="22" t="str">
        <f t="shared" si="4"/>
        <v/>
      </c>
      <c r="M10" s="29" t="str">
        <f>+G$120</f>
        <v/>
      </c>
      <c r="N10" s="21" t="str">
        <f t="shared" si="23"/>
        <v/>
      </c>
      <c r="O10" s="21" t="str">
        <f t="shared" si="5"/>
        <v/>
      </c>
      <c r="P10" s="21" t="str">
        <f t="shared" si="5"/>
        <v/>
      </c>
      <c r="Q10" s="21" t="str">
        <f t="shared" si="24"/>
        <v/>
      </c>
      <c r="R10" s="21" t="str">
        <f t="shared" si="6"/>
        <v/>
      </c>
      <c r="S10" s="22" t="str">
        <f t="shared" si="6"/>
        <v/>
      </c>
      <c r="T10" s="29" t="str">
        <f>+G$105</f>
        <v/>
      </c>
      <c r="U10" s="21" t="str">
        <f t="shared" si="25"/>
        <v/>
      </c>
      <c r="V10" s="21" t="str">
        <f t="shared" si="7"/>
        <v/>
      </c>
      <c r="W10" s="21" t="str">
        <f t="shared" si="7"/>
        <v/>
      </c>
      <c r="X10" s="21" t="str">
        <f t="shared" si="26"/>
        <v/>
      </c>
      <c r="Y10" s="21" t="str">
        <f t="shared" si="8"/>
        <v/>
      </c>
      <c r="Z10" s="22" t="str">
        <f t="shared" si="8"/>
        <v/>
      </c>
      <c r="AA10" s="29">
        <f t="shared" si="27"/>
        <v>0</v>
      </c>
      <c r="AB10" s="21" t="str">
        <f t="shared" si="28"/>
        <v/>
      </c>
      <c r="AC10" s="21" t="str">
        <f t="shared" si="9"/>
        <v/>
      </c>
      <c r="AD10" s="21" t="str">
        <f t="shared" si="9"/>
        <v/>
      </c>
      <c r="AE10" s="21" t="str">
        <f t="shared" si="29"/>
        <v/>
      </c>
      <c r="AF10" s="21" t="str">
        <f t="shared" si="10"/>
        <v/>
      </c>
      <c r="AG10" s="22" t="str">
        <f t="shared" si="10"/>
        <v/>
      </c>
      <c r="AH10" s="29">
        <f>+G$125</f>
        <v>1.1000000000000001</v>
      </c>
      <c r="AI10" s="38" t="str">
        <f t="shared" si="11"/>
        <v/>
      </c>
      <c r="AJ10" s="38" t="str">
        <f t="shared" si="12"/>
        <v/>
      </c>
      <c r="AK10" s="38" t="str">
        <f t="shared" si="13"/>
        <v/>
      </c>
      <c r="AL10" s="21" t="str">
        <f t="shared" si="30"/>
        <v/>
      </c>
      <c r="AM10" s="21" t="str">
        <f t="shared" si="14"/>
        <v/>
      </c>
      <c r="AN10" s="22" t="str">
        <f t="shared" si="14"/>
        <v/>
      </c>
      <c r="AO10" s="33" t="str">
        <f t="shared" si="31"/>
        <v/>
      </c>
      <c r="AP10" s="7" t="str">
        <f t="shared" si="31"/>
        <v/>
      </c>
      <c r="AQ10" s="34" t="str">
        <f t="shared" si="31"/>
        <v/>
      </c>
      <c r="AR10" s="29" t="str">
        <f t="shared" si="32"/>
        <v/>
      </c>
      <c r="AS10" s="21" t="str">
        <f t="shared" si="15"/>
        <v/>
      </c>
      <c r="AT10" s="22" t="str">
        <f t="shared" si="15"/>
        <v/>
      </c>
      <c r="AU10" s="7">
        <f t="shared" si="33"/>
        <v>0</v>
      </c>
      <c r="BC10" t="s">
        <v>58</v>
      </c>
      <c r="BD10" s="4">
        <v>0.6</v>
      </c>
      <c r="BE10" s="4">
        <v>0.6</v>
      </c>
      <c r="BF10" s="4">
        <v>0.6</v>
      </c>
      <c r="BG10" s="4">
        <v>0.5</v>
      </c>
      <c r="BH10" s="4">
        <v>0.4</v>
      </c>
      <c r="BI10" s="4">
        <v>0.4</v>
      </c>
      <c r="BJ10" s="4">
        <v>0.4</v>
      </c>
      <c r="BK10" s="4">
        <v>0.4</v>
      </c>
      <c r="BL10" s="4">
        <v>0.4</v>
      </c>
      <c r="BM10" s="4">
        <v>0.2</v>
      </c>
      <c r="BT10" s="8">
        <f t="shared" si="16"/>
        <v>0</v>
      </c>
      <c r="CQ10" s="2" t="s">
        <v>158</v>
      </c>
      <c r="CR10" s="2">
        <v>5.5</v>
      </c>
      <c r="CS10" s="2" t="str">
        <f t="shared" ref="CS10:DH11" si="37">IFERROR(CS$6-$CR10,"")</f>
        <v/>
      </c>
      <c r="CT10" s="2" t="str">
        <f t="shared" si="37"/>
        <v/>
      </c>
      <c r="CU10" s="2" t="str">
        <f t="shared" si="37"/>
        <v/>
      </c>
      <c r="CV10" s="2" t="str">
        <f t="shared" si="37"/>
        <v/>
      </c>
      <c r="CW10" s="2" t="str">
        <f t="shared" si="37"/>
        <v/>
      </c>
      <c r="CX10" s="2" t="str">
        <f t="shared" si="37"/>
        <v/>
      </c>
      <c r="CY10" s="2" t="str">
        <f t="shared" si="37"/>
        <v/>
      </c>
      <c r="CZ10" s="2" t="str">
        <f t="shared" si="37"/>
        <v/>
      </c>
      <c r="DA10" s="2" t="str">
        <f t="shared" si="37"/>
        <v/>
      </c>
      <c r="DB10" s="2" t="str">
        <f t="shared" si="37"/>
        <v/>
      </c>
      <c r="DC10" s="2" t="str">
        <f t="shared" si="37"/>
        <v/>
      </c>
      <c r="DD10" s="2" t="str">
        <f t="shared" si="37"/>
        <v/>
      </c>
      <c r="DE10" s="2" t="str">
        <f t="shared" si="37"/>
        <v/>
      </c>
      <c r="DF10" s="2" t="str">
        <f t="shared" si="37"/>
        <v/>
      </c>
      <c r="DG10" s="2" t="str">
        <f t="shared" si="37"/>
        <v/>
      </c>
      <c r="DH10" s="2" t="str">
        <f t="shared" si="37"/>
        <v/>
      </c>
      <c r="DI10" s="2" t="str">
        <f t="shared" si="36"/>
        <v/>
      </c>
      <c r="DJ10" s="2" t="str">
        <f t="shared" si="36"/>
        <v/>
      </c>
      <c r="DK10" s="2" t="str">
        <f t="shared" si="36"/>
        <v/>
      </c>
      <c r="DL10" s="2" t="str">
        <f t="shared" si="36"/>
        <v/>
      </c>
      <c r="DO10" s="2">
        <f t="shared" si="19"/>
        <v>3.5</v>
      </c>
      <c r="DP10" s="11">
        <f t="shared" si="1"/>
        <v>7.25</v>
      </c>
      <c r="DQ10" s="2">
        <f t="shared" si="20"/>
        <v>5.5</v>
      </c>
      <c r="DT10" s="5" t="str">
        <f t="shared" si="35"/>
        <v/>
      </c>
      <c r="DU10" s="5" t="str">
        <f t="shared" si="34"/>
        <v/>
      </c>
      <c r="DV10" s="5" t="str">
        <f t="shared" si="34"/>
        <v/>
      </c>
    </row>
    <row r="11" spans="2:126" x14ac:dyDescent="0.25">
      <c r="B11" s="2">
        <v>6</v>
      </c>
      <c r="C11" s="20">
        <f>+H$110</f>
        <v>0</v>
      </c>
      <c r="D11" s="7" t="str">
        <f t="shared" si="2"/>
        <v/>
      </c>
      <c r="E11" s="7" t="str">
        <f t="shared" si="2"/>
        <v/>
      </c>
      <c r="F11" s="7" t="str">
        <f t="shared" si="2"/>
        <v/>
      </c>
      <c r="G11" s="21" t="str">
        <f t="shared" si="21"/>
        <v/>
      </c>
      <c r="H11" s="21" t="str">
        <f t="shared" si="3"/>
        <v/>
      </c>
      <c r="I11" s="21" t="str">
        <f t="shared" si="3"/>
        <v/>
      </c>
      <c r="J11" s="21" t="str">
        <f t="shared" si="22"/>
        <v/>
      </c>
      <c r="K11" s="21" t="str">
        <f t="shared" si="4"/>
        <v/>
      </c>
      <c r="L11" s="22" t="str">
        <f t="shared" si="4"/>
        <v/>
      </c>
      <c r="M11" s="29" t="str">
        <f>+H$120</f>
        <v/>
      </c>
      <c r="N11" s="21" t="str">
        <f t="shared" si="23"/>
        <v/>
      </c>
      <c r="O11" s="21" t="str">
        <f t="shared" si="5"/>
        <v/>
      </c>
      <c r="P11" s="21" t="str">
        <f t="shared" si="5"/>
        <v/>
      </c>
      <c r="Q11" s="21" t="str">
        <f t="shared" si="24"/>
        <v/>
      </c>
      <c r="R11" s="21" t="str">
        <f t="shared" si="6"/>
        <v/>
      </c>
      <c r="S11" s="22" t="str">
        <f t="shared" si="6"/>
        <v/>
      </c>
      <c r="T11" s="29" t="str">
        <f>+H$105</f>
        <v/>
      </c>
      <c r="U11" s="21" t="str">
        <f t="shared" si="25"/>
        <v/>
      </c>
      <c r="V11" s="21" t="str">
        <f t="shared" si="7"/>
        <v/>
      </c>
      <c r="W11" s="21" t="str">
        <f t="shared" si="7"/>
        <v/>
      </c>
      <c r="X11" s="21" t="str">
        <f t="shared" si="26"/>
        <v/>
      </c>
      <c r="Y11" s="21" t="str">
        <f t="shared" si="8"/>
        <v/>
      </c>
      <c r="Z11" s="22" t="str">
        <f t="shared" si="8"/>
        <v/>
      </c>
      <c r="AA11" s="29">
        <f t="shared" si="27"/>
        <v>0</v>
      </c>
      <c r="AB11" s="21" t="str">
        <f t="shared" si="28"/>
        <v/>
      </c>
      <c r="AC11" s="21" t="str">
        <f t="shared" si="9"/>
        <v/>
      </c>
      <c r="AD11" s="21" t="str">
        <f t="shared" si="9"/>
        <v/>
      </c>
      <c r="AE11" s="21" t="str">
        <f t="shared" si="29"/>
        <v/>
      </c>
      <c r="AF11" s="21" t="str">
        <f t="shared" si="10"/>
        <v/>
      </c>
      <c r="AG11" s="22" t="str">
        <f t="shared" si="10"/>
        <v/>
      </c>
      <c r="AH11" s="29">
        <f>+H$125</f>
        <v>1.1000000000000001</v>
      </c>
      <c r="AI11" s="38" t="str">
        <f t="shared" si="11"/>
        <v/>
      </c>
      <c r="AJ11" s="38" t="str">
        <f t="shared" si="12"/>
        <v/>
      </c>
      <c r="AK11" s="38" t="str">
        <f t="shared" si="13"/>
        <v/>
      </c>
      <c r="AL11" s="21" t="str">
        <f t="shared" si="30"/>
        <v/>
      </c>
      <c r="AM11" s="21" t="str">
        <f t="shared" si="14"/>
        <v/>
      </c>
      <c r="AN11" s="22" t="str">
        <f t="shared" si="14"/>
        <v/>
      </c>
      <c r="AO11" s="33" t="str">
        <f t="shared" si="31"/>
        <v/>
      </c>
      <c r="AP11" s="7" t="str">
        <f t="shared" si="31"/>
        <v/>
      </c>
      <c r="AQ11" s="34" t="str">
        <f t="shared" si="31"/>
        <v/>
      </c>
      <c r="AR11" s="29" t="str">
        <f t="shared" si="32"/>
        <v/>
      </c>
      <c r="AS11" s="21" t="str">
        <f t="shared" si="15"/>
        <v/>
      </c>
      <c r="AT11" s="22" t="str">
        <f t="shared" si="15"/>
        <v/>
      </c>
      <c r="AU11" s="7">
        <f t="shared" si="33"/>
        <v>0</v>
      </c>
      <c r="BT11" s="8">
        <f t="shared" si="16"/>
        <v>0</v>
      </c>
      <c r="CQ11" s="2" t="s">
        <v>159</v>
      </c>
      <c r="CR11" s="2">
        <v>8.5</v>
      </c>
      <c r="CS11" s="2" t="str">
        <f t="shared" si="37"/>
        <v/>
      </c>
      <c r="CT11" s="2" t="str">
        <f t="shared" si="36"/>
        <v/>
      </c>
      <c r="CU11" s="2" t="str">
        <f t="shared" si="36"/>
        <v/>
      </c>
      <c r="CV11" s="2" t="str">
        <f t="shared" si="36"/>
        <v/>
      </c>
      <c r="CW11" s="2" t="str">
        <f t="shared" si="36"/>
        <v/>
      </c>
      <c r="CX11" s="2" t="str">
        <f t="shared" si="36"/>
        <v/>
      </c>
      <c r="CY11" s="2" t="str">
        <f t="shared" si="36"/>
        <v/>
      </c>
      <c r="CZ11" s="2" t="str">
        <f t="shared" si="36"/>
        <v/>
      </c>
      <c r="DA11" s="2" t="str">
        <f t="shared" si="36"/>
        <v/>
      </c>
      <c r="DB11" s="2" t="str">
        <f t="shared" si="36"/>
        <v/>
      </c>
      <c r="DC11" s="2" t="str">
        <f t="shared" si="36"/>
        <v/>
      </c>
      <c r="DD11" s="2" t="str">
        <f t="shared" si="36"/>
        <v/>
      </c>
      <c r="DE11" s="2" t="str">
        <f t="shared" si="36"/>
        <v/>
      </c>
      <c r="DF11" s="2" t="str">
        <f t="shared" si="36"/>
        <v/>
      </c>
      <c r="DG11" s="2" t="str">
        <f t="shared" si="36"/>
        <v/>
      </c>
      <c r="DH11" s="2" t="str">
        <f t="shared" si="36"/>
        <v/>
      </c>
      <c r="DI11" s="2" t="str">
        <f t="shared" si="36"/>
        <v/>
      </c>
      <c r="DJ11" s="2" t="str">
        <f t="shared" si="36"/>
        <v/>
      </c>
      <c r="DK11" s="2" t="str">
        <f t="shared" si="36"/>
        <v/>
      </c>
      <c r="DL11" s="2" t="str">
        <f t="shared" si="36"/>
        <v/>
      </c>
      <c r="DO11" s="2">
        <f t="shared" si="19"/>
        <v>4</v>
      </c>
      <c r="DP11" s="11">
        <f t="shared" si="1"/>
        <v>1</v>
      </c>
      <c r="DQ11" s="2">
        <f t="shared" si="20"/>
        <v>6.25</v>
      </c>
      <c r="DT11" s="5" t="str">
        <f t="shared" si="35"/>
        <v/>
      </c>
      <c r="DU11" s="5" t="str">
        <f t="shared" si="34"/>
        <v/>
      </c>
      <c r="DV11" s="5" t="str">
        <f t="shared" si="34"/>
        <v/>
      </c>
    </row>
    <row r="12" spans="2:126" x14ac:dyDescent="0.25">
      <c r="B12" s="2">
        <v>7</v>
      </c>
      <c r="C12" s="20">
        <f>+I$110</f>
        <v>0</v>
      </c>
      <c r="D12" s="7" t="str">
        <f t="shared" si="2"/>
        <v/>
      </c>
      <c r="E12" s="7" t="str">
        <f t="shared" si="2"/>
        <v/>
      </c>
      <c r="F12" s="7" t="str">
        <f t="shared" si="2"/>
        <v/>
      </c>
      <c r="G12" s="21" t="str">
        <f t="shared" si="21"/>
        <v/>
      </c>
      <c r="H12" s="21" t="str">
        <f t="shared" si="3"/>
        <v/>
      </c>
      <c r="I12" s="21" t="str">
        <f t="shared" si="3"/>
        <v/>
      </c>
      <c r="J12" s="21" t="str">
        <f t="shared" si="22"/>
        <v/>
      </c>
      <c r="K12" s="21" t="str">
        <f t="shared" si="4"/>
        <v/>
      </c>
      <c r="L12" s="22" t="str">
        <f t="shared" si="4"/>
        <v/>
      </c>
      <c r="M12" s="29" t="str">
        <f>+I$120</f>
        <v/>
      </c>
      <c r="N12" s="21" t="str">
        <f t="shared" si="23"/>
        <v/>
      </c>
      <c r="O12" s="21" t="str">
        <f t="shared" si="5"/>
        <v/>
      </c>
      <c r="P12" s="21" t="str">
        <f t="shared" si="5"/>
        <v/>
      </c>
      <c r="Q12" s="21" t="str">
        <f t="shared" si="24"/>
        <v/>
      </c>
      <c r="R12" s="21" t="str">
        <f t="shared" si="6"/>
        <v/>
      </c>
      <c r="S12" s="22" t="str">
        <f t="shared" si="6"/>
        <v/>
      </c>
      <c r="T12" s="29" t="str">
        <f>+I$105</f>
        <v/>
      </c>
      <c r="U12" s="21" t="str">
        <f t="shared" si="25"/>
        <v/>
      </c>
      <c r="V12" s="21" t="str">
        <f t="shared" si="7"/>
        <v/>
      </c>
      <c r="W12" s="21" t="str">
        <f t="shared" si="7"/>
        <v/>
      </c>
      <c r="X12" s="21" t="str">
        <f t="shared" si="26"/>
        <v/>
      </c>
      <c r="Y12" s="21" t="str">
        <f t="shared" si="8"/>
        <v/>
      </c>
      <c r="Z12" s="22" t="str">
        <f t="shared" si="8"/>
        <v/>
      </c>
      <c r="AA12" s="29">
        <f t="shared" si="27"/>
        <v>0</v>
      </c>
      <c r="AB12" s="21" t="str">
        <f t="shared" si="28"/>
        <v/>
      </c>
      <c r="AC12" s="21" t="str">
        <f t="shared" si="9"/>
        <v/>
      </c>
      <c r="AD12" s="21" t="str">
        <f t="shared" si="9"/>
        <v/>
      </c>
      <c r="AE12" s="21" t="str">
        <f t="shared" si="29"/>
        <v/>
      </c>
      <c r="AF12" s="21" t="str">
        <f t="shared" si="10"/>
        <v/>
      </c>
      <c r="AG12" s="22" t="str">
        <f t="shared" si="10"/>
        <v/>
      </c>
      <c r="AH12" s="29">
        <f>+I$125</f>
        <v>1.1000000000000001</v>
      </c>
      <c r="AI12" s="38" t="str">
        <f t="shared" si="11"/>
        <v/>
      </c>
      <c r="AJ12" s="38" t="str">
        <f t="shared" si="12"/>
        <v/>
      </c>
      <c r="AK12" s="38" t="str">
        <f t="shared" si="13"/>
        <v/>
      </c>
      <c r="AL12" s="21" t="str">
        <f t="shared" si="30"/>
        <v/>
      </c>
      <c r="AM12" s="21" t="str">
        <f t="shared" si="14"/>
        <v/>
      </c>
      <c r="AN12" s="22" t="str">
        <f t="shared" si="14"/>
        <v/>
      </c>
      <c r="AO12" s="33" t="str">
        <f t="shared" si="31"/>
        <v/>
      </c>
      <c r="AP12" s="7" t="str">
        <f t="shared" si="31"/>
        <v/>
      </c>
      <c r="AQ12" s="34" t="str">
        <f t="shared" si="31"/>
        <v/>
      </c>
      <c r="AR12" s="29" t="str">
        <f t="shared" si="32"/>
        <v/>
      </c>
      <c r="AS12" s="21" t="str">
        <f t="shared" si="15"/>
        <v/>
      </c>
      <c r="AT12" s="22" t="str">
        <f t="shared" si="15"/>
        <v/>
      </c>
      <c r="AU12" s="7">
        <f t="shared" si="33"/>
        <v>0</v>
      </c>
      <c r="BC12" s="2" t="s">
        <v>59</v>
      </c>
      <c r="BD12" s="2">
        <v>1</v>
      </c>
      <c r="BE12" s="2">
        <v>2</v>
      </c>
      <c r="BF12" s="2">
        <v>3</v>
      </c>
      <c r="BG12" s="2">
        <v>4</v>
      </c>
      <c r="BH12" s="2">
        <v>5</v>
      </c>
      <c r="BI12" s="2">
        <v>6</v>
      </c>
      <c r="BJ12" s="2">
        <v>7</v>
      </c>
      <c r="BK12" s="2">
        <v>8</v>
      </c>
      <c r="BL12" s="2">
        <v>9</v>
      </c>
      <c r="BM12" s="2">
        <v>10</v>
      </c>
      <c r="BT12" s="8">
        <f t="shared" si="16"/>
        <v>0</v>
      </c>
      <c r="CQ12" s="2" t="s">
        <v>132</v>
      </c>
      <c r="CR12" s="2">
        <v>1</v>
      </c>
      <c r="CS12" s="2" t="str">
        <f>IFERROR(CS$7-$CR12,"")</f>
        <v/>
      </c>
      <c r="CT12" s="2" t="str">
        <f t="shared" ref="CT12:DL14" si="38">IFERROR(CT$7-$CR12,"")</f>
        <v/>
      </c>
      <c r="CU12" s="2" t="str">
        <f t="shared" si="38"/>
        <v/>
      </c>
      <c r="CV12" s="2" t="str">
        <f t="shared" si="38"/>
        <v/>
      </c>
      <c r="CW12" s="2" t="str">
        <f t="shared" si="38"/>
        <v/>
      </c>
      <c r="CX12" s="2" t="str">
        <f t="shared" si="38"/>
        <v/>
      </c>
      <c r="CY12" s="2" t="str">
        <f t="shared" si="38"/>
        <v/>
      </c>
      <c r="CZ12" s="2" t="str">
        <f t="shared" si="38"/>
        <v/>
      </c>
      <c r="DA12" s="2" t="str">
        <f t="shared" si="38"/>
        <v/>
      </c>
      <c r="DB12" s="2" t="str">
        <f t="shared" si="38"/>
        <v/>
      </c>
      <c r="DC12" s="2" t="str">
        <f t="shared" si="38"/>
        <v/>
      </c>
      <c r="DD12" s="2" t="str">
        <f t="shared" si="38"/>
        <v/>
      </c>
      <c r="DE12" s="2" t="str">
        <f t="shared" si="38"/>
        <v/>
      </c>
      <c r="DF12" s="2" t="str">
        <f t="shared" si="38"/>
        <v/>
      </c>
      <c r="DG12" s="2" t="str">
        <f t="shared" si="38"/>
        <v/>
      </c>
      <c r="DH12" s="2" t="str">
        <f t="shared" si="38"/>
        <v/>
      </c>
      <c r="DI12" s="2" t="str">
        <f t="shared" si="38"/>
        <v/>
      </c>
      <c r="DJ12" s="2" t="str">
        <f t="shared" si="38"/>
        <v/>
      </c>
      <c r="DK12" s="2" t="str">
        <f t="shared" si="38"/>
        <v/>
      </c>
      <c r="DL12" s="2" t="str">
        <f t="shared" si="38"/>
        <v/>
      </c>
      <c r="DO12" s="2">
        <f t="shared" si="19"/>
        <v>4.5</v>
      </c>
      <c r="DP12" s="11">
        <f t="shared" si="1"/>
        <v>0</v>
      </c>
      <c r="DQ12" s="2">
        <f t="shared" si="20"/>
        <v>7</v>
      </c>
      <c r="DT12" s="5" t="str">
        <f t="shared" si="35"/>
        <v/>
      </c>
      <c r="DU12" s="5" t="str">
        <f t="shared" si="34"/>
        <v/>
      </c>
      <c r="DV12" s="5" t="str">
        <f t="shared" si="34"/>
        <v/>
      </c>
    </row>
    <row r="13" spans="2:126" x14ac:dyDescent="0.25">
      <c r="B13" s="2">
        <v>8</v>
      </c>
      <c r="C13" s="20">
        <f>+J$110</f>
        <v>0</v>
      </c>
      <c r="D13" s="7" t="str">
        <f t="shared" si="2"/>
        <v/>
      </c>
      <c r="E13" s="7" t="str">
        <f t="shared" si="2"/>
        <v/>
      </c>
      <c r="F13" s="7" t="str">
        <f t="shared" si="2"/>
        <v/>
      </c>
      <c r="G13" s="21" t="str">
        <f t="shared" si="21"/>
        <v/>
      </c>
      <c r="H13" s="21" t="str">
        <f t="shared" si="3"/>
        <v/>
      </c>
      <c r="I13" s="21" t="str">
        <f t="shared" si="3"/>
        <v/>
      </c>
      <c r="J13" s="21" t="str">
        <f t="shared" si="22"/>
        <v/>
      </c>
      <c r="K13" s="21" t="str">
        <f t="shared" si="4"/>
        <v/>
      </c>
      <c r="L13" s="22" t="str">
        <f t="shared" si="4"/>
        <v/>
      </c>
      <c r="M13" s="29" t="str">
        <f>+J$120</f>
        <v/>
      </c>
      <c r="N13" s="21" t="str">
        <f t="shared" si="23"/>
        <v/>
      </c>
      <c r="O13" s="21" t="str">
        <f t="shared" si="5"/>
        <v/>
      </c>
      <c r="P13" s="21" t="str">
        <f t="shared" si="5"/>
        <v/>
      </c>
      <c r="Q13" s="21" t="str">
        <f t="shared" si="24"/>
        <v/>
      </c>
      <c r="R13" s="21" t="str">
        <f t="shared" si="6"/>
        <v/>
      </c>
      <c r="S13" s="22" t="str">
        <f t="shared" si="6"/>
        <v/>
      </c>
      <c r="T13" s="29" t="str">
        <f>+J$105</f>
        <v/>
      </c>
      <c r="U13" s="21" t="str">
        <f t="shared" si="25"/>
        <v/>
      </c>
      <c r="V13" s="21" t="str">
        <f t="shared" si="7"/>
        <v/>
      </c>
      <c r="W13" s="21" t="str">
        <f t="shared" si="7"/>
        <v/>
      </c>
      <c r="X13" s="21" t="str">
        <f t="shared" si="26"/>
        <v/>
      </c>
      <c r="Y13" s="21" t="str">
        <f t="shared" si="8"/>
        <v/>
      </c>
      <c r="Z13" s="22" t="str">
        <f t="shared" si="8"/>
        <v/>
      </c>
      <c r="AA13" s="29">
        <f t="shared" si="27"/>
        <v>0</v>
      </c>
      <c r="AB13" s="21" t="str">
        <f t="shared" si="28"/>
        <v/>
      </c>
      <c r="AC13" s="21" t="str">
        <f t="shared" si="9"/>
        <v/>
      </c>
      <c r="AD13" s="21" t="str">
        <f t="shared" si="9"/>
        <v/>
      </c>
      <c r="AE13" s="21" t="str">
        <f t="shared" si="29"/>
        <v/>
      </c>
      <c r="AF13" s="21" t="str">
        <f t="shared" si="10"/>
        <v/>
      </c>
      <c r="AG13" s="22" t="str">
        <f t="shared" si="10"/>
        <v/>
      </c>
      <c r="AH13" s="29">
        <f>+J$125</f>
        <v>1.1000000000000001</v>
      </c>
      <c r="AI13" s="38" t="str">
        <f t="shared" si="11"/>
        <v/>
      </c>
      <c r="AJ13" s="38" t="str">
        <f t="shared" si="12"/>
        <v/>
      </c>
      <c r="AK13" s="38" t="str">
        <f t="shared" si="13"/>
        <v/>
      </c>
      <c r="AL13" s="21" t="str">
        <f t="shared" si="30"/>
        <v/>
      </c>
      <c r="AM13" s="21" t="str">
        <f t="shared" si="14"/>
        <v/>
      </c>
      <c r="AN13" s="22" t="str">
        <f t="shared" si="14"/>
        <v/>
      </c>
      <c r="AO13" s="33" t="str">
        <f t="shared" si="31"/>
        <v/>
      </c>
      <c r="AP13" s="7" t="str">
        <f t="shared" si="31"/>
        <v/>
      </c>
      <c r="AQ13" s="34" t="str">
        <f t="shared" si="31"/>
        <v/>
      </c>
      <c r="AR13" s="29" t="str">
        <f t="shared" si="32"/>
        <v/>
      </c>
      <c r="AS13" s="21" t="str">
        <f t="shared" si="15"/>
        <v/>
      </c>
      <c r="AT13" s="22" t="str">
        <f t="shared" si="15"/>
        <v/>
      </c>
      <c r="AU13" s="7">
        <f t="shared" si="33"/>
        <v>0</v>
      </c>
      <c r="BC13" s="2" t="s">
        <v>60</v>
      </c>
      <c r="BD13" s="11">
        <v>1</v>
      </c>
      <c r="BE13" s="11">
        <v>1</v>
      </c>
      <c r="BF13" s="11">
        <v>1</v>
      </c>
      <c r="BG13" s="11">
        <v>1</v>
      </c>
      <c r="BH13" s="11">
        <v>1</v>
      </c>
      <c r="BI13" s="11">
        <v>1</v>
      </c>
      <c r="BJ13" s="11">
        <v>1</v>
      </c>
      <c r="BK13" s="11">
        <v>1</v>
      </c>
      <c r="BL13" s="11">
        <v>1</v>
      </c>
      <c r="BM13" s="11">
        <v>1</v>
      </c>
      <c r="BT13" s="8">
        <f t="shared" si="16"/>
        <v>0</v>
      </c>
      <c r="CQ13" s="2" t="s">
        <v>158</v>
      </c>
      <c r="CR13" s="2">
        <v>3</v>
      </c>
      <c r="CS13" s="2" t="str">
        <f t="shared" ref="CS13:DH14" si="39">IFERROR(CS$7-$CR13,"")</f>
        <v/>
      </c>
      <c r="CT13" s="2" t="str">
        <f t="shared" si="39"/>
        <v/>
      </c>
      <c r="CU13" s="2" t="str">
        <f t="shared" si="39"/>
        <v/>
      </c>
      <c r="CV13" s="2" t="str">
        <f t="shared" si="39"/>
        <v/>
      </c>
      <c r="CW13" s="2" t="str">
        <f t="shared" si="39"/>
        <v/>
      </c>
      <c r="CX13" s="2" t="str">
        <f t="shared" si="39"/>
        <v/>
      </c>
      <c r="CY13" s="2" t="str">
        <f t="shared" si="39"/>
        <v/>
      </c>
      <c r="CZ13" s="2" t="str">
        <f t="shared" si="39"/>
        <v/>
      </c>
      <c r="DA13" s="2" t="str">
        <f t="shared" si="39"/>
        <v/>
      </c>
      <c r="DB13" s="2" t="str">
        <f t="shared" si="39"/>
        <v/>
      </c>
      <c r="DC13" s="2" t="str">
        <f t="shared" si="39"/>
        <v/>
      </c>
      <c r="DD13" s="2" t="str">
        <f t="shared" si="39"/>
        <v/>
      </c>
      <c r="DE13" s="2" t="str">
        <f t="shared" si="39"/>
        <v/>
      </c>
      <c r="DF13" s="2" t="str">
        <f t="shared" si="39"/>
        <v/>
      </c>
      <c r="DG13" s="2" t="str">
        <f t="shared" si="39"/>
        <v/>
      </c>
      <c r="DH13" s="2" t="str">
        <f t="shared" si="39"/>
        <v/>
      </c>
      <c r="DI13" s="2" t="str">
        <f t="shared" si="38"/>
        <v/>
      </c>
      <c r="DJ13" s="2" t="str">
        <f t="shared" si="38"/>
        <v/>
      </c>
      <c r="DK13" s="2" t="str">
        <f t="shared" si="38"/>
        <v/>
      </c>
      <c r="DL13" s="2" t="str">
        <f t="shared" si="38"/>
        <v/>
      </c>
      <c r="DO13" s="2">
        <f t="shared" si="19"/>
        <v>5</v>
      </c>
      <c r="DP13" s="11">
        <f t="shared" si="1"/>
        <v>0</v>
      </c>
      <c r="DQ13" s="2">
        <f t="shared" si="20"/>
        <v>7.75</v>
      </c>
      <c r="DT13" s="5" t="str">
        <f t="shared" si="35"/>
        <v/>
      </c>
      <c r="DU13" s="5" t="str">
        <f t="shared" si="34"/>
        <v/>
      </c>
      <c r="DV13" s="5" t="str">
        <f t="shared" si="34"/>
        <v/>
      </c>
    </row>
    <row r="14" spans="2:126" x14ac:dyDescent="0.25">
      <c r="B14" s="2">
        <v>9</v>
      </c>
      <c r="C14" s="20">
        <f>+K$110</f>
        <v>0</v>
      </c>
      <c r="D14" s="7" t="str">
        <f t="shared" si="2"/>
        <v/>
      </c>
      <c r="E14" s="7" t="str">
        <f t="shared" si="2"/>
        <v/>
      </c>
      <c r="F14" s="7" t="str">
        <f t="shared" si="2"/>
        <v/>
      </c>
      <c r="G14" s="21" t="str">
        <f t="shared" si="21"/>
        <v/>
      </c>
      <c r="H14" s="21" t="str">
        <f t="shared" si="3"/>
        <v/>
      </c>
      <c r="I14" s="21" t="str">
        <f t="shared" si="3"/>
        <v/>
      </c>
      <c r="J14" s="21" t="str">
        <f t="shared" si="22"/>
        <v/>
      </c>
      <c r="K14" s="21" t="str">
        <f t="shared" si="4"/>
        <v/>
      </c>
      <c r="L14" s="22" t="str">
        <f t="shared" si="4"/>
        <v/>
      </c>
      <c r="M14" s="29" t="str">
        <f>+K$120</f>
        <v/>
      </c>
      <c r="N14" s="21" t="str">
        <f t="shared" si="23"/>
        <v/>
      </c>
      <c r="O14" s="21" t="str">
        <f t="shared" si="5"/>
        <v/>
      </c>
      <c r="P14" s="21" t="str">
        <f t="shared" si="5"/>
        <v/>
      </c>
      <c r="Q14" s="21" t="str">
        <f t="shared" si="24"/>
        <v/>
      </c>
      <c r="R14" s="21" t="str">
        <f t="shared" si="6"/>
        <v/>
      </c>
      <c r="S14" s="22" t="str">
        <f t="shared" si="6"/>
        <v/>
      </c>
      <c r="T14" s="29" t="str">
        <f>+K$105</f>
        <v/>
      </c>
      <c r="U14" s="21" t="str">
        <f t="shared" si="25"/>
        <v/>
      </c>
      <c r="V14" s="21" t="str">
        <f t="shared" si="7"/>
        <v/>
      </c>
      <c r="W14" s="21" t="str">
        <f t="shared" si="7"/>
        <v/>
      </c>
      <c r="X14" s="21" t="str">
        <f t="shared" si="26"/>
        <v/>
      </c>
      <c r="Y14" s="21" t="str">
        <f t="shared" si="8"/>
        <v/>
      </c>
      <c r="Z14" s="22" t="str">
        <f t="shared" si="8"/>
        <v/>
      </c>
      <c r="AA14" s="29">
        <f t="shared" si="27"/>
        <v>0</v>
      </c>
      <c r="AB14" s="21" t="str">
        <f t="shared" si="28"/>
        <v/>
      </c>
      <c r="AC14" s="21" t="str">
        <f t="shared" si="9"/>
        <v/>
      </c>
      <c r="AD14" s="21" t="str">
        <f t="shared" si="9"/>
        <v/>
      </c>
      <c r="AE14" s="21" t="str">
        <f t="shared" si="29"/>
        <v/>
      </c>
      <c r="AF14" s="21" t="str">
        <f t="shared" si="10"/>
        <v/>
      </c>
      <c r="AG14" s="22" t="str">
        <f t="shared" si="10"/>
        <v/>
      </c>
      <c r="AH14" s="29">
        <f>+K$125</f>
        <v>1.1000000000000001</v>
      </c>
      <c r="AI14" s="38" t="str">
        <f t="shared" si="11"/>
        <v/>
      </c>
      <c r="AJ14" s="38" t="str">
        <f t="shared" si="12"/>
        <v/>
      </c>
      <c r="AK14" s="38" t="str">
        <f t="shared" si="13"/>
        <v/>
      </c>
      <c r="AL14" s="21" t="str">
        <f t="shared" si="30"/>
        <v/>
      </c>
      <c r="AM14" s="21" t="str">
        <f t="shared" si="14"/>
        <v/>
      </c>
      <c r="AN14" s="22" t="str">
        <f t="shared" si="14"/>
        <v/>
      </c>
      <c r="AO14" s="33" t="str">
        <f t="shared" si="31"/>
        <v/>
      </c>
      <c r="AP14" s="7" t="str">
        <f t="shared" si="31"/>
        <v/>
      </c>
      <c r="AQ14" s="34" t="str">
        <f t="shared" si="31"/>
        <v/>
      </c>
      <c r="AR14" s="29" t="str">
        <f t="shared" si="32"/>
        <v/>
      </c>
      <c r="AS14" s="21" t="str">
        <f t="shared" si="15"/>
        <v/>
      </c>
      <c r="AT14" s="22" t="str">
        <f t="shared" si="15"/>
        <v/>
      </c>
      <c r="AU14" s="7">
        <f t="shared" si="33"/>
        <v>0</v>
      </c>
      <c r="BC14"/>
      <c r="BT14" s="8">
        <f t="shared" si="16"/>
        <v>0</v>
      </c>
      <c r="CQ14" s="2" t="s">
        <v>159</v>
      </c>
      <c r="CR14" s="2">
        <v>5</v>
      </c>
      <c r="CS14" s="2" t="str">
        <f t="shared" si="39"/>
        <v/>
      </c>
      <c r="CT14" s="2" t="str">
        <f t="shared" si="38"/>
        <v/>
      </c>
      <c r="CU14" s="2" t="str">
        <f t="shared" si="38"/>
        <v/>
      </c>
      <c r="CV14" s="2" t="str">
        <f t="shared" si="38"/>
        <v/>
      </c>
      <c r="CW14" s="2" t="str">
        <f t="shared" si="38"/>
        <v/>
      </c>
      <c r="CX14" s="2" t="str">
        <f t="shared" si="38"/>
        <v/>
      </c>
      <c r="CY14" s="2" t="str">
        <f t="shared" si="38"/>
        <v/>
      </c>
      <c r="CZ14" s="2" t="str">
        <f t="shared" si="38"/>
        <v/>
      </c>
      <c r="DA14" s="2" t="str">
        <f t="shared" si="38"/>
        <v/>
      </c>
      <c r="DB14" s="2" t="str">
        <f t="shared" si="38"/>
        <v/>
      </c>
      <c r="DC14" s="2" t="str">
        <f t="shared" si="38"/>
        <v/>
      </c>
      <c r="DD14" s="2" t="str">
        <f t="shared" si="38"/>
        <v/>
      </c>
      <c r="DE14" s="2" t="str">
        <f t="shared" si="38"/>
        <v/>
      </c>
      <c r="DF14" s="2" t="str">
        <f t="shared" si="38"/>
        <v/>
      </c>
      <c r="DG14" s="2" t="str">
        <f t="shared" si="38"/>
        <v/>
      </c>
      <c r="DH14" s="2" t="str">
        <f t="shared" si="38"/>
        <v/>
      </c>
      <c r="DI14" s="2" t="str">
        <f t="shared" si="38"/>
        <v/>
      </c>
      <c r="DJ14" s="2" t="str">
        <f t="shared" si="38"/>
        <v/>
      </c>
      <c r="DK14" s="2" t="str">
        <f t="shared" si="38"/>
        <v/>
      </c>
      <c r="DL14" s="2" t="str">
        <f t="shared" si="38"/>
        <v/>
      </c>
      <c r="DO14" s="2">
        <f t="shared" si="19"/>
        <v>5.5</v>
      </c>
      <c r="DP14" s="11">
        <f t="shared" si="1"/>
        <v>0</v>
      </c>
      <c r="DQ14" s="2">
        <f t="shared" si="20"/>
        <v>8.5</v>
      </c>
      <c r="DT14" s="5" t="str">
        <f t="shared" si="35"/>
        <v/>
      </c>
      <c r="DU14" s="5" t="str">
        <f t="shared" si="34"/>
        <v/>
      </c>
      <c r="DV14" s="5" t="str">
        <f t="shared" si="34"/>
        <v/>
      </c>
    </row>
    <row r="15" spans="2:126" ht="15.75" thickBot="1" x14ac:dyDescent="0.3">
      <c r="B15" s="2">
        <v>10</v>
      </c>
      <c r="C15" s="23">
        <f>+L$110</f>
        <v>0</v>
      </c>
      <c r="D15" s="24" t="str">
        <f t="shared" si="2"/>
        <v/>
      </c>
      <c r="E15" s="24" t="str">
        <f t="shared" si="2"/>
        <v/>
      </c>
      <c r="F15" s="24" t="str">
        <f t="shared" si="2"/>
        <v/>
      </c>
      <c r="G15" s="25" t="str">
        <f t="shared" si="21"/>
        <v/>
      </c>
      <c r="H15" s="25" t="str">
        <f t="shared" si="3"/>
        <v/>
      </c>
      <c r="I15" s="25" t="str">
        <f t="shared" si="3"/>
        <v/>
      </c>
      <c r="J15" s="25" t="str">
        <f t="shared" si="22"/>
        <v/>
      </c>
      <c r="K15" s="25" t="str">
        <f t="shared" si="4"/>
        <v/>
      </c>
      <c r="L15" s="26" t="str">
        <f t="shared" si="4"/>
        <v/>
      </c>
      <c r="M15" s="30" t="str">
        <f>+L$120</f>
        <v/>
      </c>
      <c r="N15" s="25" t="str">
        <f t="shared" si="23"/>
        <v/>
      </c>
      <c r="O15" s="25" t="str">
        <f t="shared" si="5"/>
        <v/>
      </c>
      <c r="P15" s="25" t="str">
        <f t="shared" si="5"/>
        <v/>
      </c>
      <c r="Q15" s="25" t="str">
        <f t="shared" si="24"/>
        <v/>
      </c>
      <c r="R15" s="25" t="str">
        <f t="shared" si="6"/>
        <v/>
      </c>
      <c r="S15" s="26" t="str">
        <f t="shared" si="6"/>
        <v/>
      </c>
      <c r="T15" s="30" t="str">
        <f>+L$105</f>
        <v/>
      </c>
      <c r="U15" s="25" t="str">
        <f t="shared" si="25"/>
        <v/>
      </c>
      <c r="V15" s="25" t="str">
        <f t="shared" si="7"/>
        <v/>
      </c>
      <c r="W15" s="25" t="str">
        <f t="shared" si="7"/>
        <v/>
      </c>
      <c r="X15" s="25" t="str">
        <f t="shared" si="26"/>
        <v/>
      </c>
      <c r="Y15" s="25" t="str">
        <f t="shared" si="8"/>
        <v/>
      </c>
      <c r="Z15" s="26" t="str">
        <f t="shared" si="8"/>
        <v/>
      </c>
      <c r="AA15" s="30">
        <f t="shared" si="27"/>
        <v>0</v>
      </c>
      <c r="AB15" s="25" t="str">
        <f t="shared" si="28"/>
        <v/>
      </c>
      <c r="AC15" s="25" t="str">
        <f t="shared" si="9"/>
        <v/>
      </c>
      <c r="AD15" s="25" t="str">
        <f t="shared" si="9"/>
        <v/>
      </c>
      <c r="AE15" s="25" t="str">
        <f t="shared" si="29"/>
        <v/>
      </c>
      <c r="AF15" s="25" t="str">
        <f t="shared" si="10"/>
        <v/>
      </c>
      <c r="AG15" s="26" t="str">
        <f t="shared" si="10"/>
        <v/>
      </c>
      <c r="AH15" s="30">
        <f>+L$125</f>
        <v>1.1000000000000001</v>
      </c>
      <c r="AI15" s="39" t="str">
        <f t="shared" si="11"/>
        <v/>
      </c>
      <c r="AJ15" s="39" t="str">
        <f t="shared" si="12"/>
        <v/>
      </c>
      <c r="AK15" s="39" t="str">
        <f t="shared" si="13"/>
        <v/>
      </c>
      <c r="AL15" s="25" t="str">
        <f t="shared" si="30"/>
        <v/>
      </c>
      <c r="AM15" s="25" t="str">
        <f t="shared" si="14"/>
        <v/>
      </c>
      <c r="AN15" s="26" t="str">
        <f t="shared" si="14"/>
        <v/>
      </c>
      <c r="AO15" s="35" t="str">
        <f t="shared" si="31"/>
        <v/>
      </c>
      <c r="AP15" s="24" t="str">
        <f t="shared" si="31"/>
        <v/>
      </c>
      <c r="AQ15" s="36" t="str">
        <f t="shared" si="31"/>
        <v/>
      </c>
      <c r="AR15" s="30" t="str">
        <f t="shared" si="32"/>
        <v/>
      </c>
      <c r="AS15" s="25" t="str">
        <f t="shared" si="15"/>
        <v/>
      </c>
      <c r="AT15" s="26" t="str">
        <f t="shared" si="15"/>
        <v/>
      </c>
      <c r="AU15" s="7">
        <f t="shared" si="33"/>
        <v>0</v>
      </c>
      <c r="BC15"/>
      <c r="BT15" s="8">
        <f t="shared" si="16"/>
        <v>0</v>
      </c>
      <c r="DO15" s="2">
        <f t="shared" si="19"/>
        <v>6</v>
      </c>
      <c r="DP15" s="11">
        <f t="shared" si="1"/>
        <v>0</v>
      </c>
      <c r="DQ15" s="2">
        <f t="shared" si="20"/>
        <v>9.25</v>
      </c>
      <c r="DT15" s="5" t="str">
        <f t="shared" si="35"/>
        <v/>
      </c>
      <c r="DU15" s="5" t="str">
        <f t="shared" si="34"/>
        <v/>
      </c>
      <c r="DV15" s="5" t="str">
        <f t="shared" si="34"/>
        <v/>
      </c>
    </row>
    <row r="16" spans="2:126" x14ac:dyDescent="0.25">
      <c r="B16" s="2">
        <v>1</v>
      </c>
      <c r="C16" s="75">
        <f>+C$157</f>
        <v>0</v>
      </c>
      <c r="D16" s="17" t="str">
        <f t="shared" si="2"/>
        <v/>
      </c>
      <c r="E16" s="17" t="str">
        <f t="shared" si="2"/>
        <v/>
      </c>
      <c r="F16" s="17" t="str">
        <f t="shared" si="2"/>
        <v/>
      </c>
      <c r="G16" s="18" t="str">
        <f t="shared" si="21"/>
        <v/>
      </c>
      <c r="H16" s="18" t="str">
        <f t="shared" si="3"/>
        <v/>
      </c>
      <c r="I16" s="18" t="str">
        <f t="shared" si="3"/>
        <v/>
      </c>
      <c r="J16" s="18" t="str">
        <f t="shared" si="22"/>
        <v/>
      </c>
      <c r="K16" s="18" t="str">
        <f t="shared" si="4"/>
        <v/>
      </c>
      <c r="L16" s="19" t="str">
        <f t="shared" si="4"/>
        <v/>
      </c>
      <c r="M16" s="28" t="str">
        <f>+C$167</f>
        <v/>
      </c>
      <c r="N16" s="18" t="str">
        <f>IFERROR($M16*J16,"")</f>
        <v/>
      </c>
      <c r="O16" s="18" t="str">
        <f t="shared" si="5"/>
        <v/>
      </c>
      <c r="P16" s="18" t="str">
        <f t="shared" si="5"/>
        <v/>
      </c>
      <c r="Q16" s="18" t="str">
        <f t="shared" si="24"/>
        <v/>
      </c>
      <c r="R16" s="18" t="str">
        <f t="shared" si="6"/>
        <v/>
      </c>
      <c r="S16" s="19" t="str">
        <f t="shared" si="6"/>
        <v/>
      </c>
      <c r="T16" s="28" t="str">
        <f>+C$152</f>
        <v/>
      </c>
      <c r="U16" s="18" t="str">
        <f>IFERROR($T16*Q16,"")</f>
        <v/>
      </c>
      <c r="V16" s="18" t="str">
        <f t="shared" si="7"/>
        <v/>
      </c>
      <c r="W16" s="18" t="str">
        <f t="shared" si="7"/>
        <v/>
      </c>
      <c r="X16" s="18" t="str">
        <f t="shared" si="26"/>
        <v/>
      </c>
      <c r="Y16" s="18" t="str">
        <f t="shared" si="8"/>
        <v/>
      </c>
      <c r="Z16" s="19" t="str">
        <f t="shared" si="8"/>
        <v/>
      </c>
      <c r="AA16" s="28">
        <f>+I45</f>
        <v>0</v>
      </c>
      <c r="AB16" s="18" t="str">
        <f>IFERROR(X16*$AA16,"")</f>
        <v/>
      </c>
      <c r="AC16" s="18" t="str">
        <f t="shared" si="9"/>
        <v/>
      </c>
      <c r="AD16" s="18" t="str">
        <f t="shared" si="9"/>
        <v/>
      </c>
      <c r="AE16" s="18" t="str">
        <f t="shared" si="29"/>
        <v/>
      </c>
      <c r="AF16" s="18" t="str">
        <f t="shared" si="10"/>
        <v/>
      </c>
      <c r="AG16" s="19" t="str">
        <f t="shared" si="10"/>
        <v/>
      </c>
      <c r="AH16" s="28">
        <f>+M$125</f>
        <v>1.1000000000000001</v>
      </c>
      <c r="AI16" s="37" t="str">
        <f t="shared" si="11"/>
        <v/>
      </c>
      <c r="AJ16" s="37" t="str">
        <f t="shared" si="12"/>
        <v/>
      </c>
      <c r="AK16" s="37" t="str">
        <f t="shared" si="13"/>
        <v/>
      </c>
      <c r="AL16" s="18" t="str">
        <f t="shared" si="30"/>
        <v/>
      </c>
      <c r="AM16" s="18" t="str">
        <f t="shared" si="14"/>
        <v/>
      </c>
      <c r="AN16" s="19" t="str">
        <f t="shared" si="14"/>
        <v/>
      </c>
      <c r="AO16" s="31" t="str">
        <f t="shared" si="31"/>
        <v/>
      </c>
      <c r="AP16" s="17" t="str">
        <f t="shared" si="31"/>
        <v/>
      </c>
      <c r="AQ16" s="32" t="str">
        <f t="shared" si="31"/>
        <v/>
      </c>
      <c r="AR16" s="28" t="str">
        <f t="shared" si="32"/>
        <v/>
      </c>
      <c r="AS16" s="18" t="str">
        <f t="shared" si="15"/>
        <v/>
      </c>
      <c r="AT16" s="19" t="str">
        <f t="shared" si="15"/>
        <v/>
      </c>
      <c r="AU16" s="7">
        <f>SUM(AO16:AQ16)</f>
        <v>0</v>
      </c>
      <c r="BC16" t="s">
        <v>70</v>
      </c>
      <c r="BD16" s="178">
        <v>0.9</v>
      </c>
      <c r="BE16" s="178">
        <f>+BD16+0.0025</f>
        <v>0.90249999999999997</v>
      </c>
      <c r="BF16" s="178">
        <f t="shared" ref="BF16:BQ16" si="40">+BE16+0.0025</f>
        <v>0.90499999999999992</v>
      </c>
      <c r="BG16" s="178">
        <f t="shared" si="40"/>
        <v>0.90749999999999986</v>
      </c>
      <c r="BH16" s="178">
        <f t="shared" si="40"/>
        <v>0.90999999999999981</v>
      </c>
      <c r="BI16" s="178">
        <f t="shared" si="40"/>
        <v>0.91249999999999976</v>
      </c>
      <c r="BJ16" s="178">
        <f t="shared" si="40"/>
        <v>0.9149999999999997</v>
      </c>
      <c r="BK16" s="178">
        <f t="shared" si="40"/>
        <v>0.91749999999999965</v>
      </c>
      <c r="BL16" s="178">
        <f t="shared" si="40"/>
        <v>0.9199999999999996</v>
      </c>
      <c r="BM16" s="178">
        <f t="shared" si="40"/>
        <v>0.92249999999999954</v>
      </c>
      <c r="BN16" s="178">
        <f t="shared" si="40"/>
        <v>0.92499999999999949</v>
      </c>
      <c r="BO16" s="178">
        <f t="shared" si="40"/>
        <v>0.92749999999999944</v>
      </c>
      <c r="BP16" s="178">
        <f t="shared" si="40"/>
        <v>0.92999999999999938</v>
      </c>
      <c r="BQ16" s="178">
        <f t="shared" si="40"/>
        <v>0.93249999999999933</v>
      </c>
      <c r="BT16" s="8">
        <f t="shared" si="16"/>
        <v>0</v>
      </c>
      <c r="CQ16" s="2" t="s">
        <v>132</v>
      </c>
      <c r="CR16" s="2">
        <f>+CR9+CR12</f>
        <v>3.5</v>
      </c>
      <c r="CS16" s="2" t="str">
        <f>IFERROR(ABS(CS9+CS12),"")</f>
        <v/>
      </c>
      <c r="CT16" s="2" t="str">
        <f t="shared" ref="CT16:DL18" si="41">IFERROR(ABS(CT9+CT12),"")</f>
        <v/>
      </c>
      <c r="CU16" s="2" t="str">
        <f t="shared" si="41"/>
        <v/>
      </c>
      <c r="CV16" s="2" t="str">
        <f t="shared" si="41"/>
        <v/>
      </c>
      <c r="CW16" s="2" t="str">
        <f t="shared" si="41"/>
        <v/>
      </c>
      <c r="CX16" s="2" t="str">
        <f t="shared" si="41"/>
        <v/>
      </c>
      <c r="CY16" s="2" t="str">
        <f t="shared" si="41"/>
        <v/>
      </c>
      <c r="CZ16" s="2" t="str">
        <f t="shared" si="41"/>
        <v/>
      </c>
      <c r="DA16" s="2" t="str">
        <f t="shared" si="41"/>
        <v/>
      </c>
      <c r="DB16" s="2" t="str">
        <f t="shared" si="41"/>
        <v/>
      </c>
      <c r="DC16" s="2" t="str">
        <f t="shared" si="41"/>
        <v/>
      </c>
      <c r="DD16" s="2" t="str">
        <f t="shared" si="41"/>
        <v/>
      </c>
      <c r="DE16" s="2" t="str">
        <f t="shared" si="41"/>
        <v/>
      </c>
      <c r="DF16" s="2" t="str">
        <f t="shared" si="41"/>
        <v/>
      </c>
      <c r="DG16" s="2" t="str">
        <f t="shared" si="41"/>
        <v/>
      </c>
      <c r="DH16" s="2" t="str">
        <f t="shared" si="41"/>
        <v/>
      </c>
      <c r="DI16" s="2" t="str">
        <f t="shared" si="41"/>
        <v/>
      </c>
      <c r="DJ16" s="2" t="str">
        <f t="shared" si="41"/>
        <v/>
      </c>
      <c r="DK16" s="2" t="str">
        <f t="shared" si="41"/>
        <v/>
      </c>
      <c r="DL16" s="2" t="str">
        <f t="shared" si="41"/>
        <v/>
      </c>
      <c r="DO16" s="2">
        <f t="shared" si="19"/>
        <v>6.5</v>
      </c>
      <c r="DP16" s="11">
        <f t="shared" si="1"/>
        <v>0</v>
      </c>
      <c r="DQ16" s="2">
        <f t="shared" si="20"/>
        <v>10</v>
      </c>
      <c r="DT16" s="5" t="str">
        <f t="shared" si="35"/>
        <v/>
      </c>
      <c r="DU16" s="5" t="str">
        <f t="shared" si="34"/>
        <v/>
      </c>
      <c r="DV16" s="5" t="str">
        <f t="shared" si="34"/>
        <v/>
      </c>
    </row>
    <row r="17" spans="2:126" x14ac:dyDescent="0.25">
      <c r="B17" s="2">
        <v>2</v>
      </c>
      <c r="C17" s="76">
        <f>+D$157</f>
        <v>0</v>
      </c>
      <c r="D17" s="7" t="str">
        <f t="shared" si="2"/>
        <v/>
      </c>
      <c r="E17" s="7" t="str">
        <f t="shared" si="2"/>
        <v/>
      </c>
      <c r="F17" s="7" t="str">
        <f t="shared" si="2"/>
        <v/>
      </c>
      <c r="G17" s="21" t="str">
        <f t="shared" si="21"/>
        <v/>
      </c>
      <c r="H17" s="21" t="str">
        <f t="shared" si="3"/>
        <v/>
      </c>
      <c r="I17" s="21" t="str">
        <f t="shared" si="3"/>
        <v/>
      </c>
      <c r="J17" s="21" t="str">
        <f t="shared" si="22"/>
        <v/>
      </c>
      <c r="K17" s="21" t="str">
        <f t="shared" si="4"/>
        <v/>
      </c>
      <c r="L17" s="22" t="str">
        <f t="shared" si="4"/>
        <v/>
      </c>
      <c r="M17" s="29" t="str">
        <f>+D$167</f>
        <v/>
      </c>
      <c r="N17" s="21" t="str">
        <f t="shared" ref="N17:P25" si="42">IFERROR($M17*J17,"")</f>
        <v/>
      </c>
      <c r="O17" s="21" t="str">
        <f t="shared" si="5"/>
        <v/>
      </c>
      <c r="P17" s="21" t="str">
        <f t="shared" si="5"/>
        <v/>
      </c>
      <c r="Q17" s="21" t="str">
        <f t="shared" si="24"/>
        <v/>
      </c>
      <c r="R17" s="21" t="str">
        <f t="shared" si="6"/>
        <v/>
      </c>
      <c r="S17" s="22" t="str">
        <f t="shared" si="6"/>
        <v/>
      </c>
      <c r="T17" s="29" t="str">
        <f>+D$152</f>
        <v/>
      </c>
      <c r="U17" s="21" t="str">
        <f t="shared" ref="U17:W25" si="43">IFERROR($T17*Q17,"")</f>
        <v/>
      </c>
      <c r="V17" s="21" t="str">
        <f t="shared" si="7"/>
        <v/>
      </c>
      <c r="W17" s="21" t="str">
        <f t="shared" si="7"/>
        <v/>
      </c>
      <c r="X17" s="21" t="str">
        <f t="shared" si="26"/>
        <v/>
      </c>
      <c r="Y17" s="21" t="str">
        <f t="shared" si="8"/>
        <v/>
      </c>
      <c r="Z17" s="22" t="str">
        <f t="shared" si="8"/>
        <v/>
      </c>
      <c r="AA17" s="29">
        <f t="shared" ref="AA17:AA25" si="44">+I46</f>
        <v>0</v>
      </c>
      <c r="AB17" s="21" t="str">
        <f t="shared" ref="AB17:AD25" si="45">IFERROR(X17*$AA17,"")</f>
        <v/>
      </c>
      <c r="AC17" s="21" t="str">
        <f t="shared" si="9"/>
        <v/>
      </c>
      <c r="AD17" s="21" t="str">
        <f t="shared" si="9"/>
        <v/>
      </c>
      <c r="AE17" s="21" t="str">
        <f t="shared" si="29"/>
        <v/>
      </c>
      <c r="AF17" s="21" t="str">
        <f t="shared" si="10"/>
        <v/>
      </c>
      <c r="AG17" s="22" t="str">
        <f t="shared" si="10"/>
        <v/>
      </c>
      <c r="AH17" s="29">
        <f>+N$125</f>
        <v>1.1000000000000001</v>
      </c>
      <c r="AI17" s="38" t="str">
        <f t="shared" si="11"/>
        <v/>
      </c>
      <c r="AJ17" s="38" t="str">
        <f t="shared" si="12"/>
        <v/>
      </c>
      <c r="AK17" s="38" t="str">
        <f t="shared" si="13"/>
        <v/>
      </c>
      <c r="AL17" s="21" t="str">
        <f t="shared" si="30"/>
        <v/>
      </c>
      <c r="AM17" s="21" t="str">
        <f t="shared" si="14"/>
        <v/>
      </c>
      <c r="AN17" s="22" t="str">
        <f t="shared" si="14"/>
        <v/>
      </c>
      <c r="AO17" s="33" t="str">
        <f t="shared" si="31"/>
        <v/>
      </c>
      <c r="AP17" s="7" t="str">
        <f t="shared" si="31"/>
        <v/>
      </c>
      <c r="AQ17" s="34" t="str">
        <f t="shared" si="31"/>
        <v/>
      </c>
      <c r="AR17" s="29" t="str">
        <f t="shared" si="32"/>
        <v/>
      </c>
      <c r="AS17" s="21" t="str">
        <f t="shared" si="15"/>
        <v/>
      </c>
      <c r="AT17" s="22" t="str">
        <f t="shared" si="15"/>
        <v/>
      </c>
      <c r="AU17" s="7">
        <f t="shared" si="33"/>
        <v>0</v>
      </c>
      <c r="BC17" t="s">
        <v>71</v>
      </c>
      <c r="BD17" s="2">
        <v>2</v>
      </c>
      <c r="BE17" s="2">
        <f>+BD17+1</f>
        <v>3</v>
      </c>
      <c r="BF17" s="2">
        <f t="shared" ref="BF17:BQ17" si="46">+BE17+1</f>
        <v>4</v>
      </c>
      <c r="BG17" s="2">
        <f t="shared" si="46"/>
        <v>5</v>
      </c>
      <c r="BH17" s="2">
        <f t="shared" si="46"/>
        <v>6</v>
      </c>
      <c r="BI17" s="2">
        <f t="shared" si="46"/>
        <v>7</v>
      </c>
      <c r="BJ17" s="2">
        <f t="shared" si="46"/>
        <v>8</v>
      </c>
      <c r="BK17" s="2">
        <f t="shared" si="46"/>
        <v>9</v>
      </c>
      <c r="BL17" s="2">
        <f t="shared" si="46"/>
        <v>10</v>
      </c>
      <c r="BM17" s="2">
        <f t="shared" si="46"/>
        <v>11</v>
      </c>
      <c r="BN17" s="2">
        <f t="shared" si="46"/>
        <v>12</v>
      </c>
      <c r="BO17" s="2">
        <f t="shared" si="46"/>
        <v>13</v>
      </c>
      <c r="BP17" s="2">
        <f t="shared" si="46"/>
        <v>14</v>
      </c>
      <c r="BQ17" s="2">
        <f t="shared" si="46"/>
        <v>15</v>
      </c>
      <c r="BT17" s="8">
        <f t="shared" si="16"/>
        <v>0</v>
      </c>
      <c r="CQ17" s="2" t="s">
        <v>158</v>
      </c>
      <c r="CR17" s="2">
        <f t="shared" ref="CR17:CR18" si="47">+CR10+CR13</f>
        <v>8.5</v>
      </c>
      <c r="CS17" s="2" t="str">
        <f t="shared" ref="CS17:DH18" si="48">IFERROR(ABS(CS10+CS13),"")</f>
        <v/>
      </c>
      <c r="CT17" s="2" t="str">
        <f t="shared" si="48"/>
        <v/>
      </c>
      <c r="CU17" s="2" t="str">
        <f t="shared" si="48"/>
        <v/>
      </c>
      <c r="CV17" s="2" t="str">
        <f t="shared" si="48"/>
        <v/>
      </c>
      <c r="CW17" s="2" t="str">
        <f t="shared" si="48"/>
        <v/>
      </c>
      <c r="CX17" s="2" t="str">
        <f t="shared" si="48"/>
        <v/>
      </c>
      <c r="CY17" s="2" t="str">
        <f t="shared" si="48"/>
        <v/>
      </c>
      <c r="CZ17" s="2" t="str">
        <f t="shared" si="48"/>
        <v/>
      </c>
      <c r="DA17" s="2" t="str">
        <f t="shared" si="48"/>
        <v/>
      </c>
      <c r="DB17" s="2" t="str">
        <f t="shared" si="48"/>
        <v/>
      </c>
      <c r="DC17" s="2" t="str">
        <f t="shared" si="48"/>
        <v/>
      </c>
      <c r="DD17" s="2" t="str">
        <f t="shared" si="48"/>
        <v/>
      </c>
      <c r="DE17" s="2" t="str">
        <f t="shared" si="48"/>
        <v/>
      </c>
      <c r="DF17" s="2" t="str">
        <f t="shared" si="48"/>
        <v/>
      </c>
      <c r="DG17" s="2" t="str">
        <f t="shared" si="48"/>
        <v/>
      </c>
      <c r="DH17" s="2" t="str">
        <f t="shared" si="48"/>
        <v/>
      </c>
      <c r="DI17" s="2" t="str">
        <f t="shared" si="41"/>
        <v/>
      </c>
      <c r="DJ17" s="2" t="str">
        <f t="shared" si="41"/>
        <v/>
      </c>
      <c r="DK17" s="2" t="str">
        <f t="shared" si="41"/>
        <v/>
      </c>
      <c r="DL17" s="2" t="str">
        <f t="shared" si="41"/>
        <v/>
      </c>
      <c r="DO17" s="2">
        <f t="shared" si="19"/>
        <v>7</v>
      </c>
      <c r="DP17" s="11">
        <f t="shared" si="1"/>
        <v>0</v>
      </c>
      <c r="DQ17" s="2">
        <f t="shared" si="20"/>
        <v>10.75</v>
      </c>
      <c r="DT17" s="5" t="str">
        <f t="shared" si="35"/>
        <v/>
      </c>
      <c r="DU17" s="5" t="str">
        <f t="shared" si="34"/>
        <v/>
      </c>
      <c r="DV17" s="5" t="str">
        <f t="shared" si="34"/>
        <v/>
      </c>
    </row>
    <row r="18" spans="2:126" x14ac:dyDescent="0.25">
      <c r="B18" s="2">
        <v>3</v>
      </c>
      <c r="C18" s="76">
        <f>+E$157</f>
        <v>0</v>
      </c>
      <c r="D18" s="7" t="str">
        <f t="shared" si="2"/>
        <v/>
      </c>
      <c r="E18" s="7" t="str">
        <f t="shared" si="2"/>
        <v/>
      </c>
      <c r="F18" s="7" t="str">
        <f t="shared" si="2"/>
        <v/>
      </c>
      <c r="G18" s="21" t="str">
        <f t="shared" si="21"/>
        <v/>
      </c>
      <c r="H18" s="21" t="str">
        <f t="shared" si="3"/>
        <v/>
      </c>
      <c r="I18" s="21" t="str">
        <f t="shared" si="3"/>
        <v/>
      </c>
      <c r="J18" s="21" t="str">
        <f t="shared" si="22"/>
        <v/>
      </c>
      <c r="K18" s="21" t="str">
        <f t="shared" si="4"/>
        <v/>
      </c>
      <c r="L18" s="22" t="str">
        <f t="shared" si="4"/>
        <v/>
      </c>
      <c r="M18" s="29" t="str">
        <f>+E$167</f>
        <v/>
      </c>
      <c r="N18" s="21" t="str">
        <f t="shared" si="42"/>
        <v/>
      </c>
      <c r="O18" s="21" t="str">
        <f t="shared" si="5"/>
        <v/>
      </c>
      <c r="P18" s="21" t="str">
        <f t="shared" si="5"/>
        <v/>
      </c>
      <c r="Q18" s="21" t="str">
        <f t="shared" si="24"/>
        <v/>
      </c>
      <c r="R18" s="21" t="str">
        <f t="shared" si="6"/>
        <v/>
      </c>
      <c r="S18" s="22" t="str">
        <f t="shared" si="6"/>
        <v/>
      </c>
      <c r="T18" s="29" t="str">
        <f>+E$152</f>
        <v/>
      </c>
      <c r="U18" s="21" t="str">
        <f t="shared" si="43"/>
        <v/>
      </c>
      <c r="V18" s="21" t="str">
        <f t="shared" si="7"/>
        <v/>
      </c>
      <c r="W18" s="21" t="str">
        <f t="shared" si="7"/>
        <v/>
      </c>
      <c r="X18" s="21" t="str">
        <f t="shared" si="26"/>
        <v/>
      </c>
      <c r="Y18" s="21" t="str">
        <f t="shared" si="8"/>
        <v/>
      </c>
      <c r="Z18" s="22" t="str">
        <f t="shared" si="8"/>
        <v/>
      </c>
      <c r="AA18" s="29">
        <f t="shared" si="44"/>
        <v>0</v>
      </c>
      <c r="AB18" s="21" t="str">
        <f t="shared" si="45"/>
        <v/>
      </c>
      <c r="AC18" s="21" t="str">
        <f t="shared" si="9"/>
        <v/>
      </c>
      <c r="AD18" s="21" t="str">
        <f t="shared" si="9"/>
        <v/>
      </c>
      <c r="AE18" s="21" t="str">
        <f t="shared" si="29"/>
        <v/>
      </c>
      <c r="AF18" s="21" t="str">
        <f t="shared" si="10"/>
        <v/>
      </c>
      <c r="AG18" s="22" t="str">
        <f t="shared" si="10"/>
        <v/>
      </c>
      <c r="AH18" s="29">
        <f>+O$125</f>
        <v>1.1000000000000001</v>
      </c>
      <c r="AI18" s="38" t="str">
        <f t="shared" si="11"/>
        <v/>
      </c>
      <c r="AJ18" s="38" t="str">
        <f t="shared" si="12"/>
        <v/>
      </c>
      <c r="AK18" s="38" t="str">
        <f t="shared" si="13"/>
        <v/>
      </c>
      <c r="AL18" s="21" t="str">
        <f t="shared" si="30"/>
        <v/>
      </c>
      <c r="AM18" s="21" t="str">
        <f t="shared" si="14"/>
        <v/>
      </c>
      <c r="AN18" s="22" t="str">
        <f t="shared" si="14"/>
        <v/>
      </c>
      <c r="AO18" s="33" t="str">
        <f t="shared" si="31"/>
        <v/>
      </c>
      <c r="AP18" s="7" t="str">
        <f t="shared" si="31"/>
        <v/>
      </c>
      <c r="AQ18" s="34" t="str">
        <f t="shared" si="31"/>
        <v/>
      </c>
      <c r="AR18" s="29" t="str">
        <f t="shared" si="32"/>
        <v/>
      </c>
      <c r="AS18" s="21" t="str">
        <f t="shared" si="15"/>
        <v/>
      </c>
      <c r="AT18" s="22" t="str">
        <f t="shared" si="15"/>
        <v/>
      </c>
      <c r="AU18" s="7">
        <f t="shared" si="33"/>
        <v>0</v>
      </c>
      <c r="BC18" s="7">
        <v>250</v>
      </c>
      <c r="BD18" s="11">
        <f>5+BD17*5</f>
        <v>15</v>
      </c>
      <c r="BE18" s="11">
        <f t="shared" ref="BE18:BQ18" si="49">5+BE17*5</f>
        <v>20</v>
      </c>
      <c r="BF18" s="11">
        <f t="shared" si="49"/>
        <v>25</v>
      </c>
      <c r="BG18" s="11">
        <f t="shared" si="49"/>
        <v>30</v>
      </c>
      <c r="BH18" s="11">
        <f t="shared" si="49"/>
        <v>35</v>
      </c>
      <c r="BI18" s="11">
        <f t="shared" si="49"/>
        <v>40</v>
      </c>
      <c r="BJ18" s="11">
        <f t="shared" si="49"/>
        <v>45</v>
      </c>
      <c r="BK18" s="11">
        <f t="shared" si="49"/>
        <v>50</v>
      </c>
      <c r="BL18" s="11">
        <f t="shared" si="49"/>
        <v>55</v>
      </c>
      <c r="BM18" s="11">
        <f t="shared" si="49"/>
        <v>60</v>
      </c>
      <c r="BN18" s="11">
        <f t="shared" si="49"/>
        <v>65</v>
      </c>
      <c r="BO18" s="11">
        <f t="shared" si="49"/>
        <v>70</v>
      </c>
      <c r="BP18" s="11">
        <f t="shared" si="49"/>
        <v>75</v>
      </c>
      <c r="BQ18" s="11">
        <f t="shared" si="49"/>
        <v>80</v>
      </c>
      <c r="BR18" s="11"/>
      <c r="BT18" s="8">
        <f t="shared" si="16"/>
        <v>0</v>
      </c>
      <c r="CQ18" s="2" t="s">
        <v>159</v>
      </c>
      <c r="CR18" s="2">
        <f t="shared" si="47"/>
        <v>13.5</v>
      </c>
      <c r="CS18" s="2" t="str">
        <f t="shared" si="48"/>
        <v/>
      </c>
      <c r="CT18" s="2" t="str">
        <f t="shared" si="41"/>
        <v/>
      </c>
      <c r="CU18" s="2" t="str">
        <f t="shared" si="41"/>
        <v/>
      </c>
      <c r="CV18" s="2" t="str">
        <f t="shared" si="41"/>
        <v/>
      </c>
      <c r="CW18" s="2" t="str">
        <f t="shared" si="41"/>
        <v/>
      </c>
      <c r="CX18" s="2" t="str">
        <f t="shared" si="41"/>
        <v/>
      </c>
      <c r="CY18" s="2" t="str">
        <f t="shared" si="41"/>
        <v/>
      </c>
      <c r="CZ18" s="2" t="str">
        <f t="shared" si="41"/>
        <v/>
      </c>
      <c r="DA18" s="2" t="str">
        <f t="shared" si="41"/>
        <v/>
      </c>
      <c r="DB18" s="2" t="str">
        <f t="shared" si="41"/>
        <v/>
      </c>
      <c r="DC18" s="2" t="str">
        <f t="shared" si="41"/>
        <v/>
      </c>
      <c r="DD18" s="2" t="str">
        <f t="shared" si="41"/>
        <v/>
      </c>
      <c r="DE18" s="2" t="str">
        <f t="shared" si="41"/>
        <v/>
      </c>
      <c r="DF18" s="2" t="str">
        <f t="shared" si="41"/>
        <v/>
      </c>
      <c r="DG18" s="2" t="str">
        <f t="shared" si="41"/>
        <v/>
      </c>
      <c r="DH18" s="2" t="str">
        <f t="shared" si="41"/>
        <v/>
      </c>
      <c r="DI18" s="2" t="str">
        <f t="shared" si="41"/>
        <v/>
      </c>
      <c r="DJ18" s="2" t="str">
        <f t="shared" si="41"/>
        <v/>
      </c>
      <c r="DK18" s="2" t="str">
        <f t="shared" si="41"/>
        <v/>
      </c>
      <c r="DL18" s="2" t="str">
        <f t="shared" si="41"/>
        <v/>
      </c>
      <c r="DO18" s="2">
        <f t="shared" si="19"/>
        <v>7.5</v>
      </c>
      <c r="DP18" s="11">
        <f t="shared" si="1"/>
        <v>0</v>
      </c>
      <c r="DQ18" s="2">
        <f t="shared" si="20"/>
        <v>11.5</v>
      </c>
      <c r="DT18" s="5" t="str">
        <f t="shared" si="35"/>
        <v/>
      </c>
      <c r="DU18" s="5" t="str">
        <f t="shared" si="34"/>
        <v/>
      </c>
      <c r="DV18" s="5" t="str">
        <f t="shared" si="34"/>
        <v/>
      </c>
    </row>
    <row r="19" spans="2:126" x14ac:dyDescent="0.25">
      <c r="B19" s="2">
        <v>4</v>
      </c>
      <c r="C19" s="76">
        <f>+F$157</f>
        <v>0</v>
      </c>
      <c r="D19" s="7" t="str">
        <f t="shared" si="2"/>
        <v/>
      </c>
      <c r="E19" s="7" t="str">
        <f t="shared" si="2"/>
        <v/>
      </c>
      <c r="F19" s="7" t="str">
        <f t="shared" si="2"/>
        <v/>
      </c>
      <c r="G19" s="21" t="str">
        <f t="shared" si="21"/>
        <v/>
      </c>
      <c r="H19" s="21" t="str">
        <f t="shared" si="3"/>
        <v/>
      </c>
      <c r="I19" s="21" t="str">
        <f t="shared" si="3"/>
        <v/>
      </c>
      <c r="J19" s="21" t="str">
        <f t="shared" si="22"/>
        <v/>
      </c>
      <c r="K19" s="21" t="str">
        <f t="shared" si="4"/>
        <v/>
      </c>
      <c r="L19" s="22" t="str">
        <f t="shared" si="4"/>
        <v/>
      </c>
      <c r="M19" s="29" t="str">
        <f>+F$167</f>
        <v/>
      </c>
      <c r="N19" s="21" t="str">
        <f t="shared" si="42"/>
        <v/>
      </c>
      <c r="O19" s="21" t="str">
        <f t="shared" si="5"/>
        <v/>
      </c>
      <c r="P19" s="21" t="str">
        <f t="shared" si="5"/>
        <v/>
      </c>
      <c r="Q19" s="21" t="str">
        <f t="shared" si="24"/>
        <v/>
      </c>
      <c r="R19" s="21" t="str">
        <f t="shared" si="6"/>
        <v/>
      </c>
      <c r="S19" s="22" t="str">
        <f t="shared" si="6"/>
        <v/>
      </c>
      <c r="T19" s="29" t="str">
        <f>+F$152</f>
        <v/>
      </c>
      <c r="U19" s="21" t="str">
        <f t="shared" si="43"/>
        <v/>
      </c>
      <c r="V19" s="21" t="str">
        <f t="shared" si="7"/>
        <v/>
      </c>
      <c r="W19" s="21" t="str">
        <f t="shared" si="7"/>
        <v/>
      </c>
      <c r="X19" s="21" t="str">
        <f t="shared" si="26"/>
        <v/>
      </c>
      <c r="Y19" s="21" t="str">
        <f t="shared" si="8"/>
        <v/>
      </c>
      <c r="Z19" s="22" t="str">
        <f t="shared" si="8"/>
        <v/>
      </c>
      <c r="AA19" s="29">
        <f t="shared" si="44"/>
        <v>0</v>
      </c>
      <c r="AB19" s="21" t="str">
        <f t="shared" si="45"/>
        <v/>
      </c>
      <c r="AC19" s="21" t="str">
        <f t="shared" si="9"/>
        <v/>
      </c>
      <c r="AD19" s="21" t="str">
        <f t="shared" si="9"/>
        <v/>
      </c>
      <c r="AE19" s="21" t="str">
        <f t="shared" si="29"/>
        <v/>
      </c>
      <c r="AF19" s="21" t="str">
        <f t="shared" si="10"/>
        <v/>
      </c>
      <c r="AG19" s="22" t="str">
        <f t="shared" si="10"/>
        <v/>
      </c>
      <c r="AH19" s="29">
        <f>+P$125</f>
        <v>1.1000000000000001</v>
      </c>
      <c r="AI19" s="38" t="str">
        <f t="shared" si="11"/>
        <v/>
      </c>
      <c r="AJ19" s="38" t="str">
        <f t="shared" si="12"/>
        <v/>
      </c>
      <c r="AK19" s="38" t="str">
        <f t="shared" si="13"/>
        <v/>
      </c>
      <c r="AL19" s="21" t="str">
        <f t="shared" si="30"/>
        <v/>
      </c>
      <c r="AM19" s="21" t="str">
        <f t="shared" si="14"/>
        <v/>
      </c>
      <c r="AN19" s="22" t="str">
        <f t="shared" si="14"/>
        <v/>
      </c>
      <c r="AO19" s="33" t="str">
        <f t="shared" si="31"/>
        <v/>
      </c>
      <c r="AP19" s="7" t="str">
        <f t="shared" si="31"/>
        <v/>
      </c>
      <c r="AQ19" s="34" t="str">
        <f t="shared" si="31"/>
        <v/>
      </c>
      <c r="AR19" s="29" t="str">
        <f t="shared" si="32"/>
        <v/>
      </c>
      <c r="AS19" s="21" t="str">
        <f t="shared" si="15"/>
        <v/>
      </c>
      <c r="AT19" s="22" t="str">
        <f t="shared" si="15"/>
        <v/>
      </c>
      <c r="AU19" s="7">
        <f t="shared" si="33"/>
        <v>0</v>
      </c>
      <c r="BC19" s="7">
        <f>+BC18+50</f>
        <v>300</v>
      </c>
      <c r="BD19" s="11">
        <f>+BD18*BD$16</f>
        <v>13.5</v>
      </c>
      <c r="BE19" s="11">
        <f t="shared" ref="BE19:BQ34" si="50">+BE18*BE$16</f>
        <v>18.05</v>
      </c>
      <c r="BF19" s="11">
        <f t="shared" si="50"/>
        <v>22.624999999999996</v>
      </c>
      <c r="BG19" s="11">
        <f t="shared" si="50"/>
        <v>27.224999999999994</v>
      </c>
      <c r="BH19" s="11">
        <f t="shared" si="50"/>
        <v>31.849999999999994</v>
      </c>
      <c r="BI19" s="11">
        <f t="shared" si="50"/>
        <v>36.499999999999993</v>
      </c>
      <c r="BJ19" s="11">
        <f t="shared" si="50"/>
        <v>41.17499999999999</v>
      </c>
      <c r="BK19" s="11">
        <f t="shared" si="50"/>
        <v>45.874999999999986</v>
      </c>
      <c r="BL19" s="11">
        <f t="shared" si="50"/>
        <v>50.59999999999998</v>
      </c>
      <c r="BM19" s="11">
        <f t="shared" si="50"/>
        <v>55.349999999999973</v>
      </c>
      <c r="BN19" s="11">
        <f t="shared" si="50"/>
        <v>60.124999999999964</v>
      </c>
      <c r="BO19" s="11">
        <f t="shared" si="50"/>
        <v>64.924999999999955</v>
      </c>
      <c r="BP19" s="11">
        <f t="shared" si="50"/>
        <v>69.749999999999957</v>
      </c>
      <c r="BQ19" s="11">
        <f t="shared" si="50"/>
        <v>74.599999999999952</v>
      </c>
      <c r="BR19" s="11"/>
      <c r="BT19" s="8">
        <f t="shared" si="16"/>
        <v>0</v>
      </c>
      <c r="DO19" s="2">
        <f t="shared" si="19"/>
        <v>8</v>
      </c>
      <c r="DP19" s="11">
        <f t="shared" si="1"/>
        <v>0</v>
      </c>
      <c r="DQ19" s="2">
        <f t="shared" si="20"/>
        <v>12.25</v>
      </c>
      <c r="DT19" s="5" t="str">
        <f t="shared" si="35"/>
        <v/>
      </c>
      <c r="DU19" s="5" t="str">
        <f t="shared" si="34"/>
        <v/>
      </c>
      <c r="DV19" s="5" t="str">
        <f t="shared" si="34"/>
        <v/>
      </c>
    </row>
    <row r="20" spans="2:126" x14ac:dyDescent="0.25">
      <c r="B20" s="2">
        <v>5</v>
      </c>
      <c r="C20" s="76">
        <f>+G$157</f>
        <v>0</v>
      </c>
      <c r="D20" s="7" t="str">
        <f t="shared" si="2"/>
        <v/>
      </c>
      <c r="E20" s="7" t="str">
        <f t="shared" si="2"/>
        <v/>
      </c>
      <c r="F20" s="7" t="str">
        <f t="shared" si="2"/>
        <v/>
      </c>
      <c r="G20" s="21" t="str">
        <f t="shared" si="21"/>
        <v/>
      </c>
      <c r="H20" s="21" t="str">
        <f t="shared" si="3"/>
        <v/>
      </c>
      <c r="I20" s="21" t="str">
        <f t="shared" si="3"/>
        <v/>
      </c>
      <c r="J20" s="21" t="str">
        <f t="shared" si="22"/>
        <v/>
      </c>
      <c r="K20" s="21" t="str">
        <f t="shared" si="4"/>
        <v/>
      </c>
      <c r="L20" s="22" t="str">
        <f t="shared" si="4"/>
        <v/>
      </c>
      <c r="M20" s="29" t="str">
        <f>+G$167</f>
        <v/>
      </c>
      <c r="N20" s="21" t="str">
        <f t="shared" si="42"/>
        <v/>
      </c>
      <c r="O20" s="21" t="str">
        <f t="shared" si="5"/>
        <v/>
      </c>
      <c r="P20" s="21" t="str">
        <f t="shared" si="5"/>
        <v/>
      </c>
      <c r="Q20" s="21" t="str">
        <f t="shared" si="24"/>
        <v/>
      </c>
      <c r="R20" s="21" t="str">
        <f t="shared" si="6"/>
        <v/>
      </c>
      <c r="S20" s="22" t="str">
        <f t="shared" si="6"/>
        <v/>
      </c>
      <c r="T20" s="29" t="str">
        <f>+G$152</f>
        <v/>
      </c>
      <c r="U20" s="21" t="str">
        <f t="shared" si="43"/>
        <v/>
      </c>
      <c r="V20" s="21" t="str">
        <f t="shared" si="7"/>
        <v/>
      </c>
      <c r="W20" s="21" t="str">
        <f t="shared" si="7"/>
        <v/>
      </c>
      <c r="X20" s="21" t="str">
        <f t="shared" si="26"/>
        <v/>
      </c>
      <c r="Y20" s="21" t="str">
        <f t="shared" si="8"/>
        <v/>
      </c>
      <c r="Z20" s="22" t="str">
        <f t="shared" si="8"/>
        <v/>
      </c>
      <c r="AA20" s="29">
        <f t="shared" si="44"/>
        <v>0</v>
      </c>
      <c r="AB20" s="21" t="str">
        <f t="shared" si="45"/>
        <v/>
      </c>
      <c r="AC20" s="21" t="str">
        <f t="shared" si="9"/>
        <v/>
      </c>
      <c r="AD20" s="21" t="str">
        <f t="shared" si="9"/>
        <v/>
      </c>
      <c r="AE20" s="21" t="str">
        <f t="shared" si="29"/>
        <v/>
      </c>
      <c r="AF20" s="21" t="str">
        <f t="shared" si="10"/>
        <v/>
      </c>
      <c r="AG20" s="22" t="str">
        <f t="shared" si="10"/>
        <v/>
      </c>
      <c r="AH20" s="29">
        <f>+Q$125</f>
        <v>1.1000000000000001</v>
      </c>
      <c r="AI20" s="38" t="str">
        <f t="shared" si="11"/>
        <v/>
      </c>
      <c r="AJ20" s="38" t="str">
        <f t="shared" si="12"/>
        <v/>
      </c>
      <c r="AK20" s="38" t="str">
        <f t="shared" si="13"/>
        <v/>
      </c>
      <c r="AL20" s="21" t="str">
        <f t="shared" si="30"/>
        <v/>
      </c>
      <c r="AM20" s="21" t="str">
        <f t="shared" si="14"/>
        <v/>
      </c>
      <c r="AN20" s="22" t="str">
        <f t="shared" si="14"/>
        <v/>
      </c>
      <c r="AO20" s="33" t="str">
        <f t="shared" si="31"/>
        <v/>
      </c>
      <c r="AP20" s="7" t="str">
        <f t="shared" si="31"/>
        <v/>
      </c>
      <c r="AQ20" s="34" t="str">
        <f t="shared" si="31"/>
        <v/>
      </c>
      <c r="AR20" s="29" t="str">
        <f t="shared" si="32"/>
        <v/>
      </c>
      <c r="AS20" s="21" t="str">
        <f t="shared" si="15"/>
        <v/>
      </c>
      <c r="AT20" s="22" t="str">
        <f t="shared" si="15"/>
        <v/>
      </c>
      <c r="AU20" s="7">
        <f t="shared" si="33"/>
        <v>0</v>
      </c>
      <c r="BC20" s="7">
        <f t="shared" ref="BC20:BC83" si="51">+BC19+50</f>
        <v>350</v>
      </c>
      <c r="BD20" s="11">
        <f t="shared" ref="BD20:BQ52" si="52">+BD19*BD$16</f>
        <v>12.15</v>
      </c>
      <c r="BE20" s="11">
        <f t="shared" si="50"/>
        <v>16.290125</v>
      </c>
      <c r="BF20" s="11">
        <f t="shared" si="50"/>
        <v>20.475624999999994</v>
      </c>
      <c r="BG20" s="11">
        <f t="shared" si="50"/>
        <v>24.70668749999999</v>
      </c>
      <c r="BH20" s="11">
        <f t="shared" si="50"/>
        <v>28.983499999999989</v>
      </c>
      <c r="BI20" s="11">
        <f t="shared" si="50"/>
        <v>33.306249999999984</v>
      </c>
      <c r="BJ20" s="11">
        <f t="shared" si="50"/>
        <v>37.67512499999998</v>
      </c>
      <c r="BK20" s="11">
        <f t="shared" si="50"/>
        <v>42.090312499999968</v>
      </c>
      <c r="BL20" s="11">
        <f t="shared" si="50"/>
        <v>46.551999999999964</v>
      </c>
      <c r="BM20" s="11">
        <f t="shared" si="50"/>
        <v>51.060374999999951</v>
      </c>
      <c r="BN20" s="11">
        <f t="shared" si="50"/>
        <v>55.615624999999937</v>
      </c>
      <c r="BO20" s="11">
        <f t="shared" si="50"/>
        <v>60.21793749999992</v>
      </c>
      <c r="BP20" s="11">
        <f t="shared" si="50"/>
        <v>64.867499999999922</v>
      </c>
      <c r="BQ20" s="11">
        <f t="shared" si="50"/>
        <v>69.56449999999991</v>
      </c>
      <c r="BR20" s="11"/>
      <c r="BT20" s="8">
        <f t="shared" si="16"/>
        <v>0</v>
      </c>
      <c r="CQ20" s="2" t="s">
        <v>132</v>
      </c>
      <c r="CS20" s="2" t="str">
        <f>IFERROR(LOOKUP(CS16,$DO$3:$DP$27),"")</f>
        <v/>
      </c>
      <c r="CT20" s="2" t="str">
        <f t="shared" ref="CT20:DL22" si="53">IFERROR(LOOKUP(CT16,$DO$3:$DP$27),"")</f>
        <v/>
      </c>
      <c r="CU20" s="2" t="str">
        <f t="shared" si="53"/>
        <v/>
      </c>
      <c r="CV20" s="2" t="str">
        <f t="shared" si="53"/>
        <v/>
      </c>
      <c r="CW20" s="2" t="str">
        <f t="shared" si="53"/>
        <v/>
      </c>
      <c r="CX20" s="2" t="str">
        <f t="shared" si="53"/>
        <v/>
      </c>
      <c r="CY20" s="2" t="str">
        <f t="shared" si="53"/>
        <v/>
      </c>
      <c r="CZ20" s="2" t="str">
        <f t="shared" si="53"/>
        <v/>
      </c>
      <c r="DA20" s="2" t="str">
        <f t="shared" si="53"/>
        <v/>
      </c>
      <c r="DB20" s="2" t="str">
        <f t="shared" si="53"/>
        <v/>
      </c>
      <c r="DC20" s="2" t="str">
        <f t="shared" si="53"/>
        <v/>
      </c>
      <c r="DD20" s="2" t="str">
        <f t="shared" si="53"/>
        <v/>
      </c>
      <c r="DE20" s="2" t="str">
        <f t="shared" si="53"/>
        <v/>
      </c>
      <c r="DF20" s="2" t="str">
        <f t="shared" si="53"/>
        <v/>
      </c>
      <c r="DG20" s="2" t="str">
        <f t="shared" si="53"/>
        <v/>
      </c>
      <c r="DH20" s="2" t="str">
        <f t="shared" si="53"/>
        <v/>
      </c>
      <c r="DI20" s="2" t="str">
        <f t="shared" si="53"/>
        <v/>
      </c>
      <c r="DJ20" s="2" t="str">
        <f t="shared" si="53"/>
        <v/>
      </c>
      <c r="DK20" s="2" t="str">
        <f t="shared" si="53"/>
        <v/>
      </c>
      <c r="DL20" s="2" t="str">
        <f t="shared" si="53"/>
        <v/>
      </c>
      <c r="DM20" s="2">
        <f>SUM(CS20:DL20)</f>
        <v>0</v>
      </c>
      <c r="DO20" s="2">
        <f t="shared" si="19"/>
        <v>8.5</v>
      </c>
      <c r="DP20" s="11">
        <f t="shared" si="1"/>
        <v>0</v>
      </c>
      <c r="DQ20" s="2">
        <f t="shared" si="20"/>
        <v>13</v>
      </c>
      <c r="DT20" s="5" t="str">
        <f t="shared" si="35"/>
        <v/>
      </c>
      <c r="DU20" s="5" t="str">
        <f t="shared" si="34"/>
        <v/>
      </c>
      <c r="DV20" s="5" t="str">
        <f t="shared" si="34"/>
        <v/>
      </c>
    </row>
    <row r="21" spans="2:126" x14ac:dyDescent="0.25">
      <c r="B21" s="2">
        <v>6</v>
      </c>
      <c r="C21" s="76">
        <f>+H$157</f>
        <v>0</v>
      </c>
      <c r="D21" s="7" t="str">
        <f t="shared" si="2"/>
        <v/>
      </c>
      <c r="E21" s="7" t="str">
        <f t="shared" si="2"/>
        <v/>
      </c>
      <c r="F21" s="7" t="str">
        <f t="shared" si="2"/>
        <v/>
      </c>
      <c r="G21" s="21" t="str">
        <f t="shared" si="21"/>
        <v/>
      </c>
      <c r="H21" s="21" t="str">
        <f t="shared" si="3"/>
        <v/>
      </c>
      <c r="I21" s="21" t="str">
        <f t="shared" si="3"/>
        <v/>
      </c>
      <c r="J21" s="21" t="str">
        <f t="shared" si="22"/>
        <v/>
      </c>
      <c r="K21" s="21" t="str">
        <f t="shared" si="4"/>
        <v/>
      </c>
      <c r="L21" s="22" t="str">
        <f t="shared" si="4"/>
        <v/>
      </c>
      <c r="M21" s="29" t="str">
        <f>+H$167</f>
        <v/>
      </c>
      <c r="N21" s="21" t="str">
        <f t="shared" si="42"/>
        <v/>
      </c>
      <c r="O21" s="21" t="str">
        <f t="shared" si="5"/>
        <v/>
      </c>
      <c r="P21" s="21" t="str">
        <f t="shared" si="5"/>
        <v/>
      </c>
      <c r="Q21" s="21" t="str">
        <f t="shared" si="24"/>
        <v/>
      </c>
      <c r="R21" s="21" t="str">
        <f t="shared" si="6"/>
        <v/>
      </c>
      <c r="S21" s="22" t="str">
        <f t="shared" si="6"/>
        <v/>
      </c>
      <c r="T21" s="29" t="str">
        <f>+H$152</f>
        <v/>
      </c>
      <c r="U21" s="21" t="str">
        <f t="shared" si="43"/>
        <v/>
      </c>
      <c r="V21" s="21" t="str">
        <f t="shared" si="7"/>
        <v/>
      </c>
      <c r="W21" s="21" t="str">
        <f t="shared" si="7"/>
        <v/>
      </c>
      <c r="X21" s="21" t="str">
        <f t="shared" si="26"/>
        <v/>
      </c>
      <c r="Y21" s="21" t="str">
        <f t="shared" si="8"/>
        <v/>
      </c>
      <c r="Z21" s="22" t="str">
        <f t="shared" si="8"/>
        <v/>
      </c>
      <c r="AA21" s="29">
        <f t="shared" si="44"/>
        <v>0</v>
      </c>
      <c r="AB21" s="21" t="str">
        <f t="shared" si="45"/>
        <v/>
      </c>
      <c r="AC21" s="21" t="str">
        <f t="shared" si="9"/>
        <v/>
      </c>
      <c r="AD21" s="21" t="str">
        <f t="shared" si="9"/>
        <v/>
      </c>
      <c r="AE21" s="21" t="str">
        <f t="shared" si="29"/>
        <v/>
      </c>
      <c r="AF21" s="21" t="str">
        <f t="shared" si="10"/>
        <v/>
      </c>
      <c r="AG21" s="22" t="str">
        <f t="shared" si="10"/>
        <v/>
      </c>
      <c r="AH21" s="29">
        <f>+R$125</f>
        <v>1.1000000000000001</v>
      </c>
      <c r="AI21" s="38" t="str">
        <f t="shared" si="11"/>
        <v/>
      </c>
      <c r="AJ21" s="38" t="str">
        <f t="shared" si="12"/>
        <v/>
      </c>
      <c r="AK21" s="38" t="str">
        <f t="shared" si="13"/>
        <v/>
      </c>
      <c r="AL21" s="21" t="str">
        <f t="shared" si="30"/>
        <v/>
      </c>
      <c r="AM21" s="21" t="str">
        <f t="shared" si="14"/>
        <v/>
      </c>
      <c r="AN21" s="22" t="str">
        <f t="shared" si="14"/>
        <v/>
      </c>
      <c r="AO21" s="33" t="str">
        <f t="shared" si="31"/>
        <v/>
      </c>
      <c r="AP21" s="7" t="str">
        <f t="shared" si="31"/>
        <v/>
      </c>
      <c r="AQ21" s="34" t="str">
        <f t="shared" si="31"/>
        <v/>
      </c>
      <c r="AR21" s="29" t="str">
        <f t="shared" si="32"/>
        <v/>
      </c>
      <c r="AS21" s="21" t="str">
        <f t="shared" si="15"/>
        <v/>
      </c>
      <c r="AT21" s="22" t="str">
        <f t="shared" si="15"/>
        <v/>
      </c>
      <c r="AU21" s="7">
        <f t="shared" si="33"/>
        <v>0</v>
      </c>
      <c r="BC21" s="7">
        <f t="shared" si="51"/>
        <v>400</v>
      </c>
      <c r="BD21" s="11">
        <f t="shared" si="52"/>
        <v>10.935</v>
      </c>
      <c r="BE21" s="11">
        <f t="shared" si="50"/>
        <v>14.701837812499999</v>
      </c>
      <c r="BF21" s="11">
        <f t="shared" si="50"/>
        <v>18.530440624999994</v>
      </c>
      <c r="BG21" s="11">
        <f t="shared" si="50"/>
        <v>22.421318906249986</v>
      </c>
      <c r="BH21" s="11">
        <f t="shared" si="50"/>
        <v>26.374984999999985</v>
      </c>
      <c r="BI21" s="11">
        <f t="shared" si="50"/>
        <v>30.391953124999979</v>
      </c>
      <c r="BJ21" s="11">
        <f t="shared" si="50"/>
        <v>34.472739374999968</v>
      </c>
      <c r="BK21" s="11">
        <f t="shared" si="50"/>
        <v>38.617861718749957</v>
      </c>
      <c r="BL21" s="11">
        <f t="shared" si="50"/>
        <v>42.827839999999945</v>
      </c>
      <c r="BM21" s="11">
        <f t="shared" si="50"/>
        <v>47.103195937499933</v>
      </c>
      <c r="BN21" s="11">
        <f t="shared" si="50"/>
        <v>51.444453124999917</v>
      </c>
      <c r="BO21" s="11">
        <f t="shared" si="50"/>
        <v>55.852137031249889</v>
      </c>
      <c r="BP21" s="11">
        <f t="shared" si="50"/>
        <v>60.326774999999884</v>
      </c>
      <c r="BQ21" s="11">
        <f t="shared" si="50"/>
        <v>64.868896249999864</v>
      </c>
      <c r="BR21" s="11"/>
      <c r="BT21" s="8">
        <f t="shared" si="16"/>
        <v>0</v>
      </c>
      <c r="CQ21" s="2" t="s">
        <v>158</v>
      </c>
      <c r="CS21" s="2" t="str">
        <f t="shared" ref="CS21:DH22" si="54">IFERROR(LOOKUP(CS17,$DO$3:$DP$27),"")</f>
        <v/>
      </c>
      <c r="CT21" s="2" t="str">
        <f t="shared" si="54"/>
        <v/>
      </c>
      <c r="CU21" s="2" t="str">
        <f t="shared" si="54"/>
        <v/>
      </c>
      <c r="CV21" s="2" t="str">
        <f t="shared" si="54"/>
        <v/>
      </c>
      <c r="CW21" s="2" t="str">
        <f t="shared" si="54"/>
        <v/>
      </c>
      <c r="CX21" s="2" t="str">
        <f t="shared" si="54"/>
        <v/>
      </c>
      <c r="CY21" s="2" t="str">
        <f t="shared" si="54"/>
        <v/>
      </c>
      <c r="CZ21" s="2" t="str">
        <f t="shared" si="54"/>
        <v/>
      </c>
      <c r="DA21" s="2" t="str">
        <f t="shared" si="54"/>
        <v/>
      </c>
      <c r="DB21" s="2" t="str">
        <f t="shared" si="54"/>
        <v/>
      </c>
      <c r="DC21" s="2" t="str">
        <f t="shared" si="54"/>
        <v/>
      </c>
      <c r="DD21" s="2" t="str">
        <f t="shared" si="54"/>
        <v/>
      </c>
      <c r="DE21" s="2" t="str">
        <f t="shared" si="54"/>
        <v/>
      </c>
      <c r="DF21" s="2" t="str">
        <f t="shared" si="54"/>
        <v/>
      </c>
      <c r="DG21" s="2" t="str">
        <f t="shared" si="54"/>
        <v/>
      </c>
      <c r="DH21" s="2" t="str">
        <f t="shared" si="54"/>
        <v/>
      </c>
      <c r="DI21" s="2" t="str">
        <f t="shared" si="53"/>
        <v/>
      </c>
      <c r="DJ21" s="2" t="str">
        <f t="shared" si="53"/>
        <v/>
      </c>
      <c r="DK21" s="2" t="str">
        <f t="shared" si="53"/>
        <v/>
      </c>
      <c r="DL21" s="2" t="str">
        <f t="shared" si="53"/>
        <v/>
      </c>
      <c r="DM21" s="2">
        <f t="shared" ref="DM21:DM22" si="55">SUM(CS21:DL21)</f>
        <v>0</v>
      </c>
      <c r="DO21" s="2">
        <f t="shared" si="19"/>
        <v>9</v>
      </c>
      <c r="DP21" s="11">
        <f t="shared" si="1"/>
        <v>0</v>
      </c>
      <c r="DQ21" s="2">
        <f t="shared" si="20"/>
        <v>13.75</v>
      </c>
      <c r="DT21" s="5" t="str">
        <f t="shared" si="35"/>
        <v/>
      </c>
      <c r="DU21" s="5" t="str">
        <f t="shared" si="34"/>
        <v/>
      </c>
      <c r="DV21" s="5" t="str">
        <f t="shared" si="34"/>
        <v/>
      </c>
    </row>
    <row r="22" spans="2:126" x14ac:dyDescent="0.25">
      <c r="B22" s="2">
        <v>7</v>
      </c>
      <c r="C22" s="76">
        <f>+I$157</f>
        <v>0</v>
      </c>
      <c r="D22" s="7" t="str">
        <f t="shared" si="2"/>
        <v/>
      </c>
      <c r="E22" s="7" t="str">
        <f t="shared" si="2"/>
        <v/>
      </c>
      <c r="F22" s="7" t="str">
        <f t="shared" si="2"/>
        <v/>
      </c>
      <c r="G22" s="21" t="str">
        <f t="shared" si="21"/>
        <v/>
      </c>
      <c r="H22" s="21" t="str">
        <f t="shared" si="3"/>
        <v/>
      </c>
      <c r="I22" s="21" t="str">
        <f t="shared" si="3"/>
        <v/>
      </c>
      <c r="J22" s="21" t="str">
        <f t="shared" si="22"/>
        <v/>
      </c>
      <c r="K22" s="21" t="str">
        <f t="shared" si="22"/>
        <v/>
      </c>
      <c r="L22" s="22" t="str">
        <f t="shared" si="22"/>
        <v/>
      </c>
      <c r="M22" s="29" t="str">
        <f>+I$167</f>
        <v/>
      </c>
      <c r="N22" s="21" t="str">
        <f t="shared" si="42"/>
        <v/>
      </c>
      <c r="O22" s="21" t="str">
        <f t="shared" si="42"/>
        <v/>
      </c>
      <c r="P22" s="21" t="str">
        <f t="shared" si="42"/>
        <v/>
      </c>
      <c r="Q22" s="21" t="str">
        <f t="shared" si="24"/>
        <v/>
      </c>
      <c r="R22" s="21" t="str">
        <f t="shared" si="6"/>
        <v/>
      </c>
      <c r="S22" s="22" t="str">
        <f t="shared" si="6"/>
        <v/>
      </c>
      <c r="T22" s="29" t="str">
        <f>+I$152</f>
        <v/>
      </c>
      <c r="U22" s="21" t="str">
        <f t="shared" si="43"/>
        <v/>
      </c>
      <c r="V22" s="21" t="str">
        <f t="shared" si="43"/>
        <v/>
      </c>
      <c r="W22" s="21" t="str">
        <f t="shared" si="43"/>
        <v/>
      </c>
      <c r="X22" s="21" t="str">
        <f t="shared" si="26"/>
        <v/>
      </c>
      <c r="Y22" s="21" t="str">
        <f t="shared" si="8"/>
        <v/>
      </c>
      <c r="Z22" s="22" t="str">
        <f t="shared" si="8"/>
        <v/>
      </c>
      <c r="AA22" s="29">
        <f t="shared" si="44"/>
        <v>0</v>
      </c>
      <c r="AB22" s="21" t="str">
        <f t="shared" si="45"/>
        <v/>
      </c>
      <c r="AC22" s="21" t="str">
        <f t="shared" si="45"/>
        <v/>
      </c>
      <c r="AD22" s="21" t="str">
        <f t="shared" si="45"/>
        <v/>
      </c>
      <c r="AE22" s="21" t="str">
        <f t="shared" si="29"/>
        <v/>
      </c>
      <c r="AF22" s="21" t="str">
        <f t="shared" si="10"/>
        <v/>
      </c>
      <c r="AG22" s="22" t="str">
        <f t="shared" si="10"/>
        <v/>
      </c>
      <c r="AH22" s="29">
        <f>+S$125</f>
        <v>1.1000000000000001</v>
      </c>
      <c r="AI22" s="38" t="str">
        <f t="shared" si="11"/>
        <v/>
      </c>
      <c r="AJ22" s="38" t="str">
        <f t="shared" si="12"/>
        <v/>
      </c>
      <c r="AK22" s="38" t="str">
        <f t="shared" si="13"/>
        <v/>
      </c>
      <c r="AL22" s="21" t="str">
        <f t="shared" si="30"/>
        <v/>
      </c>
      <c r="AM22" s="21" t="str">
        <f t="shared" si="30"/>
        <v/>
      </c>
      <c r="AN22" s="22" t="str">
        <f t="shared" si="30"/>
        <v/>
      </c>
      <c r="AO22" s="33" t="str">
        <f t="shared" si="31"/>
        <v/>
      </c>
      <c r="AP22" s="7" t="str">
        <f t="shared" si="31"/>
        <v/>
      </c>
      <c r="AQ22" s="34" t="str">
        <f t="shared" si="31"/>
        <v/>
      </c>
      <c r="AR22" s="29" t="str">
        <f t="shared" si="32"/>
        <v/>
      </c>
      <c r="AS22" s="21" t="str">
        <f t="shared" si="32"/>
        <v/>
      </c>
      <c r="AT22" s="22" t="str">
        <f t="shared" si="32"/>
        <v/>
      </c>
      <c r="AU22" s="7">
        <f t="shared" si="33"/>
        <v>0</v>
      </c>
      <c r="BC22" s="7">
        <f t="shared" si="51"/>
        <v>450</v>
      </c>
      <c r="BD22" s="11">
        <f t="shared" si="52"/>
        <v>9.8414999999999999</v>
      </c>
      <c r="BE22" s="11">
        <f t="shared" si="50"/>
        <v>13.268408625781248</v>
      </c>
      <c r="BF22" s="11">
        <f t="shared" si="50"/>
        <v>16.770048765624992</v>
      </c>
      <c r="BG22" s="11">
        <f t="shared" si="50"/>
        <v>20.347346907421858</v>
      </c>
      <c r="BH22" s="11">
        <f t="shared" si="50"/>
        <v>24.001236349999981</v>
      </c>
      <c r="BI22" s="11">
        <f t="shared" si="50"/>
        <v>27.732657226562473</v>
      </c>
      <c r="BJ22" s="11">
        <f t="shared" si="50"/>
        <v>31.542556528124962</v>
      </c>
      <c r="BK22" s="11">
        <f t="shared" si="50"/>
        <v>35.431888126953069</v>
      </c>
      <c r="BL22" s="11">
        <f t="shared" si="50"/>
        <v>39.401612799999931</v>
      </c>
      <c r="BM22" s="11">
        <f t="shared" si="50"/>
        <v>43.452698252343666</v>
      </c>
      <c r="BN22" s="11">
        <f t="shared" si="50"/>
        <v>47.586119140624895</v>
      </c>
      <c r="BO22" s="11">
        <f t="shared" si="50"/>
        <v>51.802857096484239</v>
      </c>
      <c r="BP22" s="11">
        <f t="shared" si="50"/>
        <v>56.103900749999852</v>
      </c>
      <c r="BQ22" s="11">
        <f t="shared" si="50"/>
        <v>60.490245753124832</v>
      </c>
      <c r="BR22" s="11"/>
      <c r="BT22" s="8">
        <f>SUM(AR23:AT23)</f>
        <v>0</v>
      </c>
      <c r="CQ22" s="2" t="s">
        <v>159</v>
      </c>
      <c r="CS22" s="2" t="str">
        <f t="shared" si="54"/>
        <v/>
      </c>
      <c r="CT22" s="2" t="str">
        <f t="shared" si="53"/>
        <v/>
      </c>
      <c r="CU22" s="2" t="str">
        <f t="shared" si="53"/>
        <v/>
      </c>
      <c r="CV22" s="2" t="str">
        <f t="shared" si="53"/>
        <v/>
      </c>
      <c r="CW22" s="2" t="str">
        <f t="shared" si="53"/>
        <v/>
      </c>
      <c r="CX22" s="2" t="str">
        <f t="shared" si="53"/>
        <v/>
      </c>
      <c r="CY22" s="2" t="str">
        <f t="shared" si="53"/>
        <v/>
      </c>
      <c r="CZ22" s="2" t="str">
        <f t="shared" si="53"/>
        <v/>
      </c>
      <c r="DA22" s="2" t="str">
        <f t="shared" si="53"/>
        <v/>
      </c>
      <c r="DB22" s="2" t="str">
        <f t="shared" si="53"/>
        <v/>
      </c>
      <c r="DC22" s="2" t="str">
        <f t="shared" si="53"/>
        <v/>
      </c>
      <c r="DD22" s="2" t="str">
        <f t="shared" si="53"/>
        <v/>
      </c>
      <c r="DE22" s="2" t="str">
        <f t="shared" si="53"/>
        <v/>
      </c>
      <c r="DF22" s="2" t="str">
        <f t="shared" si="53"/>
        <v/>
      </c>
      <c r="DG22" s="2" t="str">
        <f t="shared" si="53"/>
        <v/>
      </c>
      <c r="DH22" s="2" t="str">
        <f t="shared" si="53"/>
        <v/>
      </c>
      <c r="DI22" s="2" t="str">
        <f t="shared" si="53"/>
        <v/>
      </c>
      <c r="DJ22" s="2" t="str">
        <f t="shared" si="53"/>
        <v/>
      </c>
      <c r="DK22" s="2" t="str">
        <f t="shared" si="53"/>
        <v/>
      </c>
      <c r="DL22" s="2" t="str">
        <f t="shared" si="53"/>
        <v/>
      </c>
      <c r="DM22" s="2">
        <f t="shared" si="55"/>
        <v>0</v>
      </c>
      <c r="DO22" s="2">
        <f t="shared" si="19"/>
        <v>9.5</v>
      </c>
      <c r="DP22" s="11">
        <f t="shared" si="1"/>
        <v>0</v>
      </c>
      <c r="DQ22" s="2">
        <f t="shared" si="20"/>
        <v>14.5</v>
      </c>
      <c r="DT22" s="5" t="str">
        <f t="shared" si="35"/>
        <v/>
      </c>
      <c r="DU22" s="5" t="str">
        <f t="shared" si="34"/>
        <v/>
      </c>
      <c r="DV22" s="5" t="str">
        <f t="shared" si="34"/>
        <v/>
      </c>
    </row>
    <row r="23" spans="2:126" x14ac:dyDescent="0.25">
      <c r="B23" s="2">
        <v>8</v>
      </c>
      <c r="C23" s="76">
        <f>+J$157</f>
        <v>0</v>
      </c>
      <c r="D23" s="7" t="str">
        <f t="shared" si="2"/>
        <v/>
      </c>
      <c r="E23" s="7" t="str">
        <f t="shared" si="2"/>
        <v/>
      </c>
      <c r="F23" s="7" t="str">
        <f t="shared" si="2"/>
        <v/>
      </c>
      <c r="G23" s="21" t="str">
        <f t="shared" si="21"/>
        <v/>
      </c>
      <c r="H23" s="21" t="str">
        <f t="shared" si="3"/>
        <v/>
      </c>
      <c r="I23" s="21" t="str">
        <f t="shared" si="3"/>
        <v/>
      </c>
      <c r="J23" s="21" t="str">
        <f t="shared" si="22"/>
        <v/>
      </c>
      <c r="K23" s="21" t="str">
        <f t="shared" si="22"/>
        <v/>
      </c>
      <c r="L23" s="22" t="str">
        <f t="shared" si="22"/>
        <v/>
      </c>
      <c r="M23" s="29" t="str">
        <f>+J$167</f>
        <v/>
      </c>
      <c r="N23" s="21" t="str">
        <f t="shared" si="42"/>
        <v/>
      </c>
      <c r="O23" s="21" t="str">
        <f t="shared" si="42"/>
        <v/>
      </c>
      <c r="P23" s="21" t="str">
        <f t="shared" si="42"/>
        <v/>
      </c>
      <c r="Q23" s="21" t="str">
        <f t="shared" si="24"/>
        <v/>
      </c>
      <c r="R23" s="21" t="str">
        <f t="shared" si="6"/>
        <v/>
      </c>
      <c r="S23" s="22" t="str">
        <f t="shared" si="6"/>
        <v/>
      </c>
      <c r="T23" s="29" t="str">
        <f>+J$152</f>
        <v/>
      </c>
      <c r="U23" s="21" t="str">
        <f t="shared" si="43"/>
        <v/>
      </c>
      <c r="V23" s="21" t="str">
        <f t="shared" si="43"/>
        <v/>
      </c>
      <c r="W23" s="21" t="str">
        <f t="shared" si="43"/>
        <v/>
      </c>
      <c r="X23" s="21" t="str">
        <f t="shared" si="26"/>
        <v/>
      </c>
      <c r="Y23" s="21" t="str">
        <f t="shared" si="8"/>
        <v/>
      </c>
      <c r="Z23" s="22" t="str">
        <f t="shared" si="8"/>
        <v/>
      </c>
      <c r="AA23" s="29">
        <f t="shared" si="44"/>
        <v>0</v>
      </c>
      <c r="AB23" s="21" t="str">
        <f t="shared" si="45"/>
        <v/>
      </c>
      <c r="AC23" s="21" t="str">
        <f t="shared" si="45"/>
        <v/>
      </c>
      <c r="AD23" s="21" t="str">
        <f t="shared" si="45"/>
        <v/>
      </c>
      <c r="AE23" s="21" t="str">
        <f t="shared" si="29"/>
        <v/>
      </c>
      <c r="AF23" s="21" t="str">
        <f t="shared" si="10"/>
        <v/>
      </c>
      <c r="AG23" s="22" t="str">
        <f t="shared" si="10"/>
        <v/>
      </c>
      <c r="AH23" s="29">
        <f>+T$125</f>
        <v>1.1000000000000001</v>
      </c>
      <c r="AI23" s="38" t="str">
        <f t="shared" si="11"/>
        <v/>
      </c>
      <c r="AJ23" s="38" t="str">
        <f t="shared" si="12"/>
        <v/>
      </c>
      <c r="AK23" s="38" t="str">
        <f t="shared" si="13"/>
        <v/>
      </c>
      <c r="AL23" s="21" t="str">
        <f t="shared" ref="AL23:AN25" si="56">IFERROR(((AI23/AI$27)*$AX$2)+(CT54*$AX$3)+$M23*$AX$4,"")</f>
        <v/>
      </c>
      <c r="AM23" s="21" t="str">
        <f t="shared" si="56"/>
        <v/>
      </c>
      <c r="AN23" s="22" t="str">
        <f t="shared" si="56"/>
        <v/>
      </c>
      <c r="AO23" s="33" t="str">
        <f t="shared" si="31"/>
        <v/>
      </c>
      <c r="AP23" s="7" t="str">
        <f t="shared" si="31"/>
        <v/>
      </c>
      <c r="AQ23" s="34" t="str">
        <f t="shared" si="31"/>
        <v/>
      </c>
      <c r="AR23" s="29" t="str">
        <f t="shared" si="32"/>
        <v/>
      </c>
      <c r="AS23" s="21" t="str">
        <f t="shared" si="32"/>
        <v/>
      </c>
      <c r="AT23" s="22" t="str">
        <f t="shared" si="32"/>
        <v/>
      </c>
      <c r="AU23" s="7">
        <f t="shared" si="33"/>
        <v>0</v>
      </c>
      <c r="BC23" s="7">
        <f t="shared" si="51"/>
        <v>500</v>
      </c>
      <c r="BD23" s="11">
        <f t="shared" si="52"/>
        <v>8.8573500000000003</v>
      </c>
      <c r="BE23" s="11">
        <f t="shared" si="50"/>
        <v>11.974738784767576</v>
      </c>
      <c r="BF23" s="11">
        <f t="shared" si="50"/>
        <v>15.176894132890617</v>
      </c>
      <c r="BG23" s="11">
        <f t="shared" si="50"/>
        <v>18.465217318485333</v>
      </c>
      <c r="BH23" s="11">
        <f t="shared" si="50"/>
        <v>21.841125078499978</v>
      </c>
      <c r="BI23" s="11">
        <f t="shared" si="50"/>
        <v>25.306049719238249</v>
      </c>
      <c r="BJ23" s="11">
        <f t="shared" si="50"/>
        <v>28.861439223234331</v>
      </c>
      <c r="BK23" s="11">
        <f t="shared" si="50"/>
        <v>32.508757356479428</v>
      </c>
      <c r="BL23" s="11">
        <f t="shared" si="50"/>
        <v>36.24948377599992</v>
      </c>
      <c r="BM23" s="11">
        <f t="shared" si="50"/>
        <v>40.085114137787009</v>
      </c>
      <c r="BN23" s="11">
        <f t="shared" si="50"/>
        <v>44.017160205078007</v>
      </c>
      <c r="BO23" s="11">
        <f t="shared" si="50"/>
        <v>48.047149956989102</v>
      </c>
      <c r="BP23" s="11">
        <f t="shared" si="50"/>
        <v>52.176627697499825</v>
      </c>
      <c r="BQ23" s="11">
        <f t="shared" si="50"/>
        <v>56.407154164788864</v>
      </c>
      <c r="BR23" s="11"/>
      <c r="BT23" s="8">
        <f t="shared" si="16"/>
        <v>0</v>
      </c>
      <c r="DO23" s="2">
        <f>+DO22+0.5</f>
        <v>10</v>
      </c>
      <c r="DP23" s="11">
        <f t="shared" si="1"/>
        <v>0</v>
      </c>
      <c r="DQ23" s="2">
        <f t="shared" si="20"/>
        <v>15.25</v>
      </c>
      <c r="DT23" s="5" t="str">
        <f t="shared" si="35"/>
        <v/>
      </c>
      <c r="DU23" s="5" t="str">
        <f t="shared" si="35"/>
        <v/>
      </c>
      <c r="DV23" s="5" t="str">
        <f t="shared" si="35"/>
        <v/>
      </c>
    </row>
    <row r="24" spans="2:126" x14ac:dyDescent="0.25">
      <c r="B24" s="2">
        <v>9</v>
      </c>
      <c r="C24" s="76">
        <f>+K$157</f>
        <v>0</v>
      </c>
      <c r="D24" s="7" t="str">
        <f t="shared" si="2"/>
        <v/>
      </c>
      <c r="E24" s="7" t="str">
        <f t="shared" si="2"/>
        <v/>
      </c>
      <c r="F24" s="7" t="str">
        <f t="shared" si="2"/>
        <v/>
      </c>
      <c r="G24" s="21" t="str">
        <f t="shared" si="21"/>
        <v/>
      </c>
      <c r="H24" s="21" t="str">
        <f t="shared" si="3"/>
        <v/>
      </c>
      <c r="I24" s="21" t="str">
        <f t="shared" si="3"/>
        <v/>
      </c>
      <c r="J24" s="21" t="str">
        <f t="shared" si="22"/>
        <v/>
      </c>
      <c r="K24" s="21" t="str">
        <f t="shared" si="22"/>
        <v/>
      </c>
      <c r="L24" s="22" t="str">
        <f t="shared" si="22"/>
        <v/>
      </c>
      <c r="M24" s="29" t="str">
        <f>+K$167</f>
        <v/>
      </c>
      <c r="N24" s="21" t="str">
        <f t="shared" si="42"/>
        <v/>
      </c>
      <c r="O24" s="21" t="str">
        <f t="shared" si="42"/>
        <v/>
      </c>
      <c r="P24" s="21" t="str">
        <f t="shared" si="42"/>
        <v/>
      </c>
      <c r="Q24" s="21" t="str">
        <f t="shared" si="24"/>
        <v/>
      </c>
      <c r="R24" s="21" t="str">
        <f t="shared" si="6"/>
        <v/>
      </c>
      <c r="S24" s="22" t="str">
        <f t="shared" si="6"/>
        <v/>
      </c>
      <c r="T24" s="29" t="str">
        <f>+K$152</f>
        <v/>
      </c>
      <c r="U24" s="21" t="str">
        <f t="shared" si="43"/>
        <v/>
      </c>
      <c r="V24" s="21" t="str">
        <f t="shared" si="43"/>
        <v/>
      </c>
      <c r="W24" s="21" t="str">
        <f t="shared" si="43"/>
        <v/>
      </c>
      <c r="X24" s="21" t="str">
        <f t="shared" si="26"/>
        <v/>
      </c>
      <c r="Y24" s="21" t="str">
        <f t="shared" si="8"/>
        <v/>
      </c>
      <c r="Z24" s="22" t="str">
        <f t="shared" si="8"/>
        <v/>
      </c>
      <c r="AA24" s="29">
        <f t="shared" si="44"/>
        <v>0</v>
      </c>
      <c r="AB24" s="21" t="str">
        <f t="shared" si="45"/>
        <v/>
      </c>
      <c r="AC24" s="21" t="str">
        <f t="shared" si="45"/>
        <v/>
      </c>
      <c r="AD24" s="21" t="str">
        <f t="shared" si="45"/>
        <v/>
      </c>
      <c r="AE24" s="21" t="str">
        <f t="shared" si="29"/>
        <v/>
      </c>
      <c r="AF24" s="21" t="str">
        <f t="shared" si="10"/>
        <v/>
      </c>
      <c r="AG24" s="22" t="str">
        <f t="shared" si="10"/>
        <v/>
      </c>
      <c r="AH24" s="29">
        <f>+U$125</f>
        <v>1.1000000000000001</v>
      </c>
      <c r="AI24" s="38" t="str">
        <f t="shared" si="11"/>
        <v/>
      </c>
      <c r="AJ24" s="38" t="str">
        <f t="shared" si="12"/>
        <v/>
      </c>
      <c r="AK24" s="38" t="str">
        <f t="shared" si="13"/>
        <v/>
      </c>
      <c r="AL24" s="21" t="str">
        <f t="shared" si="56"/>
        <v/>
      </c>
      <c r="AM24" s="21" t="str">
        <f t="shared" si="56"/>
        <v/>
      </c>
      <c r="AN24" s="22" t="str">
        <f t="shared" si="56"/>
        <v/>
      </c>
      <c r="AO24" s="33" t="str">
        <f t="shared" si="31"/>
        <v/>
      </c>
      <c r="AP24" s="7" t="str">
        <f t="shared" si="31"/>
        <v/>
      </c>
      <c r="AQ24" s="34" t="str">
        <f t="shared" si="31"/>
        <v/>
      </c>
      <c r="AR24" s="29" t="str">
        <f t="shared" si="32"/>
        <v/>
      </c>
      <c r="AS24" s="21" t="str">
        <f t="shared" si="32"/>
        <v/>
      </c>
      <c r="AT24" s="22" t="str">
        <f t="shared" si="32"/>
        <v/>
      </c>
      <c r="AU24" s="7">
        <f t="shared" si="33"/>
        <v>0</v>
      </c>
      <c r="BC24" s="7">
        <f t="shared" si="51"/>
        <v>550</v>
      </c>
      <c r="BD24" s="11">
        <f t="shared" si="52"/>
        <v>7.9716150000000008</v>
      </c>
      <c r="BE24" s="11">
        <f t="shared" si="50"/>
        <v>10.807201753252738</v>
      </c>
      <c r="BF24" s="11">
        <f t="shared" si="50"/>
        <v>13.735089190266006</v>
      </c>
      <c r="BG24" s="11">
        <f t="shared" si="50"/>
        <v>16.757184716525437</v>
      </c>
      <c r="BH24" s="11">
        <f t="shared" si="50"/>
        <v>19.875423821434975</v>
      </c>
      <c r="BI24" s="11">
        <f t="shared" si="50"/>
        <v>23.091770368804895</v>
      </c>
      <c r="BJ24" s="11">
        <f t="shared" si="50"/>
        <v>26.408216889259403</v>
      </c>
      <c r="BK24" s="11">
        <f t="shared" si="50"/>
        <v>29.826784874569864</v>
      </c>
      <c r="BL24" s="11">
        <f t="shared" si="50"/>
        <v>33.349525073919914</v>
      </c>
      <c r="BM24" s="11">
        <f t="shared" si="50"/>
        <v>36.978517792108498</v>
      </c>
      <c r="BN24" s="11">
        <f t="shared" si="50"/>
        <v>40.715873189697135</v>
      </c>
      <c r="BO24" s="11">
        <f t="shared" si="50"/>
        <v>44.563731585107362</v>
      </c>
      <c r="BP24" s="11">
        <f t="shared" si="50"/>
        <v>48.524263758674806</v>
      </c>
      <c r="BQ24" s="11">
        <f t="shared" si="50"/>
        <v>52.59967125866558</v>
      </c>
      <c r="BR24" s="11"/>
      <c r="BT24" s="8">
        <f>SUM(AR25:AT25)</f>
        <v>0</v>
      </c>
      <c r="CQ24" s="2" t="s">
        <v>132</v>
      </c>
      <c r="CS24" s="5" t="str">
        <f>IFERROR(CS20/$DM20,"")</f>
        <v/>
      </c>
      <c r="CT24" s="5" t="str">
        <f t="shared" ref="CT24:DL26" si="57">IFERROR(CT20/$DM20,"")</f>
        <v/>
      </c>
      <c r="CU24" s="5" t="str">
        <f t="shared" si="57"/>
        <v/>
      </c>
      <c r="CV24" s="5" t="str">
        <f t="shared" si="57"/>
        <v/>
      </c>
      <c r="CW24" s="5" t="str">
        <f t="shared" si="57"/>
        <v/>
      </c>
      <c r="CX24" s="5" t="str">
        <f t="shared" si="57"/>
        <v/>
      </c>
      <c r="CY24" s="5" t="str">
        <f t="shared" si="57"/>
        <v/>
      </c>
      <c r="CZ24" s="5" t="str">
        <f t="shared" si="57"/>
        <v/>
      </c>
      <c r="DA24" s="5" t="str">
        <f t="shared" si="57"/>
        <v/>
      </c>
      <c r="DB24" s="5" t="str">
        <f t="shared" si="57"/>
        <v/>
      </c>
      <c r="DC24" s="5" t="str">
        <f t="shared" si="57"/>
        <v/>
      </c>
      <c r="DD24" s="5" t="str">
        <f t="shared" si="57"/>
        <v/>
      </c>
      <c r="DE24" s="5" t="str">
        <f t="shared" si="57"/>
        <v/>
      </c>
      <c r="DF24" s="5" t="str">
        <f t="shared" si="57"/>
        <v/>
      </c>
      <c r="DG24" s="5" t="str">
        <f t="shared" si="57"/>
        <v/>
      </c>
      <c r="DH24" s="5" t="str">
        <f t="shared" si="57"/>
        <v/>
      </c>
      <c r="DI24" s="5" t="str">
        <f t="shared" si="57"/>
        <v/>
      </c>
      <c r="DJ24" s="5" t="str">
        <f t="shared" si="57"/>
        <v/>
      </c>
      <c r="DK24" s="5" t="str">
        <f t="shared" si="57"/>
        <v/>
      </c>
      <c r="DL24" s="5" t="str">
        <f t="shared" si="57"/>
        <v/>
      </c>
      <c r="DO24" s="2">
        <f t="shared" si="19"/>
        <v>10.5</v>
      </c>
      <c r="DP24" s="11">
        <f t="shared" si="1"/>
        <v>0</v>
      </c>
      <c r="DQ24" s="2">
        <f t="shared" si="20"/>
        <v>16</v>
      </c>
      <c r="DT24" s="5" t="str">
        <f t="shared" si="35"/>
        <v/>
      </c>
      <c r="DU24" s="5" t="str">
        <f t="shared" si="35"/>
        <v/>
      </c>
      <c r="DV24" s="5" t="str">
        <f t="shared" si="35"/>
        <v/>
      </c>
    </row>
    <row r="25" spans="2:126" ht="15.75" thickBot="1" x14ac:dyDescent="0.3">
      <c r="B25" s="2">
        <v>10</v>
      </c>
      <c r="C25" s="77">
        <f>+L$157</f>
        <v>0</v>
      </c>
      <c r="D25" s="24" t="str">
        <f t="shared" si="2"/>
        <v/>
      </c>
      <c r="E25" s="24" t="str">
        <f t="shared" si="2"/>
        <v/>
      </c>
      <c r="F25" s="24" t="str">
        <f t="shared" si="2"/>
        <v/>
      </c>
      <c r="G25" s="25" t="str">
        <f t="shared" si="21"/>
        <v/>
      </c>
      <c r="H25" s="25" t="str">
        <f t="shared" si="3"/>
        <v/>
      </c>
      <c r="I25" s="25" t="str">
        <f t="shared" si="3"/>
        <v/>
      </c>
      <c r="J25" s="25" t="str">
        <f t="shared" si="22"/>
        <v/>
      </c>
      <c r="K25" s="25" t="str">
        <f t="shared" si="22"/>
        <v/>
      </c>
      <c r="L25" s="26" t="str">
        <f t="shared" si="22"/>
        <v/>
      </c>
      <c r="M25" s="30" t="str">
        <f>+L$167</f>
        <v/>
      </c>
      <c r="N25" s="25" t="str">
        <f t="shared" si="42"/>
        <v/>
      </c>
      <c r="O25" s="25" t="str">
        <f t="shared" si="42"/>
        <v/>
      </c>
      <c r="P25" s="25" t="str">
        <f t="shared" si="42"/>
        <v/>
      </c>
      <c r="Q25" s="25" t="str">
        <f t="shared" si="24"/>
        <v/>
      </c>
      <c r="R25" s="25" t="str">
        <f t="shared" si="6"/>
        <v/>
      </c>
      <c r="S25" s="26" t="str">
        <f t="shared" si="6"/>
        <v/>
      </c>
      <c r="T25" s="30" t="str">
        <f>+L$152</f>
        <v/>
      </c>
      <c r="U25" s="25" t="str">
        <f t="shared" si="43"/>
        <v/>
      </c>
      <c r="V25" s="25" t="str">
        <f t="shared" si="43"/>
        <v/>
      </c>
      <c r="W25" s="25" t="str">
        <f t="shared" si="43"/>
        <v/>
      </c>
      <c r="X25" s="25" t="str">
        <f t="shared" si="26"/>
        <v/>
      </c>
      <c r="Y25" s="25" t="str">
        <f t="shared" si="8"/>
        <v/>
      </c>
      <c r="Z25" s="26" t="str">
        <f t="shared" si="8"/>
        <v/>
      </c>
      <c r="AA25" s="30">
        <f t="shared" si="44"/>
        <v>0</v>
      </c>
      <c r="AB25" s="25" t="str">
        <f t="shared" si="45"/>
        <v/>
      </c>
      <c r="AC25" s="25" t="str">
        <f t="shared" si="45"/>
        <v/>
      </c>
      <c r="AD25" s="25" t="str">
        <f t="shared" si="45"/>
        <v/>
      </c>
      <c r="AE25" s="25" t="str">
        <f t="shared" si="29"/>
        <v/>
      </c>
      <c r="AF25" s="25" t="str">
        <f t="shared" si="10"/>
        <v/>
      </c>
      <c r="AG25" s="26" t="str">
        <f t="shared" si="10"/>
        <v/>
      </c>
      <c r="AH25" s="30">
        <f>+V$125</f>
        <v>1.1000000000000001</v>
      </c>
      <c r="AI25" s="39" t="str">
        <f t="shared" si="11"/>
        <v/>
      </c>
      <c r="AJ25" s="39" t="str">
        <f t="shared" si="12"/>
        <v/>
      </c>
      <c r="AK25" s="39" t="str">
        <f t="shared" si="13"/>
        <v/>
      </c>
      <c r="AL25" s="25" t="str">
        <f t="shared" si="56"/>
        <v/>
      </c>
      <c r="AM25" s="25" t="str">
        <f t="shared" si="56"/>
        <v/>
      </c>
      <c r="AN25" s="26" t="str">
        <f t="shared" si="56"/>
        <v/>
      </c>
      <c r="AO25" s="35" t="str">
        <f t="shared" si="31"/>
        <v/>
      </c>
      <c r="AP25" s="24" t="str">
        <f t="shared" si="31"/>
        <v/>
      </c>
      <c r="AQ25" s="36" t="str">
        <f t="shared" si="31"/>
        <v/>
      </c>
      <c r="AR25" s="30" t="str">
        <f t="shared" si="32"/>
        <v/>
      </c>
      <c r="AS25" s="25" t="str">
        <f t="shared" si="32"/>
        <v/>
      </c>
      <c r="AT25" s="26" t="str">
        <f t="shared" si="32"/>
        <v/>
      </c>
      <c r="AU25" s="7">
        <f t="shared" si="33"/>
        <v>0</v>
      </c>
      <c r="BC25" s="7">
        <f t="shared" si="51"/>
        <v>600</v>
      </c>
      <c r="BD25" s="11">
        <f t="shared" si="52"/>
        <v>7.1744535000000011</v>
      </c>
      <c r="BE25" s="11">
        <f t="shared" si="50"/>
        <v>9.7534995823105959</v>
      </c>
      <c r="BF25" s="11">
        <f t="shared" si="50"/>
        <v>12.430255717190734</v>
      </c>
      <c r="BG25" s="11">
        <f t="shared" si="50"/>
        <v>15.207145130246831</v>
      </c>
      <c r="BH25" s="11">
        <f t="shared" si="50"/>
        <v>18.086635677505825</v>
      </c>
      <c r="BI25" s="11">
        <f t="shared" si="50"/>
        <v>21.071240461534462</v>
      </c>
      <c r="BJ25" s="11">
        <f t="shared" si="50"/>
        <v>24.163518453672346</v>
      </c>
      <c r="BK25" s="11">
        <f t="shared" si="50"/>
        <v>27.36607512241784</v>
      </c>
      <c r="BL25" s="11">
        <f t="shared" si="50"/>
        <v>30.681563068006309</v>
      </c>
      <c r="BM25" s="11">
        <f t="shared" si="50"/>
        <v>34.11268266322007</v>
      </c>
      <c r="BN25" s="11">
        <f t="shared" si="50"/>
        <v>37.662182700469828</v>
      </c>
      <c r="BO25" s="11">
        <f t="shared" si="50"/>
        <v>41.332861045187052</v>
      </c>
      <c r="BP25" s="11">
        <f t="shared" si="50"/>
        <v>45.127565295567543</v>
      </c>
      <c r="BQ25" s="11">
        <f t="shared" si="50"/>
        <v>49.049193448705616</v>
      </c>
      <c r="BR25" s="11"/>
      <c r="CQ25" s="2" t="s">
        <v>158</v>
      </c>
      <c r="CS25" s="5" t="str">
        <f t="shared" ref="CS25:DH26" si="58">IFERROR(CS21/$DM21,"")</f>
        <v/>
      </c>
      <c r="CT25" s="5" t="str">
        <f t="shared" si="58"/>
        <v/>
      </c>
      <c r="CU25" s="5" t="str">
        <f t="shared" si="58"/>
        <v/>
      </c>
      <c r="CV25" s="5" t="str">
        <f t="shared" si="58"/>
        <v/>
      </c>
      <c r="CW25" s="5" t="str">
        <f t="shared" si="58"/>
        <v/>
      </c>
      <c r="CX25" s="5" t="str">
        <f t="shared" si="58"/>
        <v/>
      </c>
      <c r="CY25" s="5" t="str">
        <f t="shared" si="58"/>
        <v/>
      </c>
      <c r="CZ25" s="5" t="str">
        <f t="shared" si="58"/>
        <v/>
      </c>
      <c r="DA25" s="5" t="str">
        <f t="shared" si="58"/>
        <v/>
      </c>
      <c r="DB25" s="5" t="str">
        <f t="shared" si="58"/>
        <v/>
      </c>
      <c r="DC25" s="5" t="str">
        <f t="shared" si="58"/>
        <v/>
      </c>
      <c r="DD25" s="5" t="str">
        <f t="shared" si="58"/>
        <v/>
      </c>
      <c r="DE25" s="5" t="str">
        <f t="shared" si="58"/>
        <v/>
      </c>
      <c r="DF25" s="5" t="str">
        <f t="shared" si="58"/>
        <v/>
      </c>
      <c r="DG25" s="5" t="str">
        <f t="shared" si="58"/>
        <v/>
      </c>
      <c r="DH25" s="5" t="str">
        <f t="shared" si="58"/>
        <v/>
      </c>
      <c r="DI25" s="5" t="str">
        <f t="shared" si="57"/>
        <v/>
      </c>
      <c r="DJ25" s="5" t="str">
        <f t="shared" si="57"/>
        <v/>
      </c>
      <c r="DK25" s="5" t="str">
        <f t="shared" si="57"/>
        <v/>
      </c>
      <c r="DL25" s="5" t="str">
        <f t="shared" si="57"/>
        <v/>
      </c>
      <c r="DO25" s="2">
        <f t="shared" si="19"/>
        <v>11</v>
      </c>
      <c r="DP25" s="11">
        <f t="shared" si="1"/>
        <v>0</v>
      </c>
      <c r="DQ25" s="2">
        <f t="shared" si="20"/>
        <v>16.75</v>
      </c>
      <c r="DT25" s="5" t="str">
        <f t="shared" si="35"/>
        <v/>
      </c>
      <c r="DU25" s="5" t="str">
        <f t="shared" si="35"/>
        <v/>
      </c>
      <c r="DV25" s="5" t="str">
        <f t="shared" si="35"/>
        <v/>
      </c>
    </row>
    <row r="26" spans="2:126" x14ac:dyDescent="0.25">
      <c r="BC26" s="7">
        <f t="shared" si="51"/>
        <v>650</v>
      </c>
      <c r="BD26" s="11">
        <f t="shared" si="52"/>
        <v>6.4570081500000009</v>
      </c>
      <c r="BE26" s="11">
        <f t="shared" si="50"/>
        <v>8.8025333730353132</v>
      </c>
      <c r="BF26" s="11">
        <f t="shared" si="50"/>
        <v>11.249381424057614</v>
      </c>
      <c r="BG26" s="11">
        <f t="shared" si="50"/>
        <v>13.800484205698996</v>
      </c>
      <c r="BH26" s="11">
        <f t="shared" si="50"/>
        <v>16.458838466530299</v>
      </c>
      <c r="BI26" s="11">
        <f t="shared" si="50"/>
        <v>19.227506921150191</v>
      </c>
      <c r="BJ26" s="11">
        <f t="shared" si="50"/>
        <v>22.109619385110189</v>
      </c>
      <c r="BK26" s="11">
        <f t="shared" si="50"/>
        <v>25.108373924818359</v>
      </c>
      <c r="BL26" s="11">
        <f t="shared" si="50"/>
        <v>28.227038022565793</v>
      </c>
      <c r="BM26" s="11">
        <f t="shared" si="50"/>
        <v>31.4689497568205</v>
      </c>
      <c r="BN26" s="11">
        <f t="shared" si="50"/>
        <v>34.837518997934573</v>
      </c>
      <c r="BO26" s="11">
        <f t="shared" si="50"/>
        <v>38.336228619410967</v>
      </c>
      <c r="BP26" s="11">
        <f t="shared" si="50"/>
        <v>41.968635724877785</v>
      </c>
      <c r="BQ26" s="11">
        <f t="shared" si="50"/>
        <v>45.738372890917951</v>
      </c>
      <c r="BR26" s="11"/>
      <c r="CQ26" s="2" t="s">
        <v>159</v>
      </c>
      <c r="CS26" s="5" t="str">
        <f t="shared" si="58"/>
        <v/>
      </c>
      <c r="CT26" s="5" t="str">
        <f t="shared" si="57"/>
        <v/>
      </c>
      <c r="CU26" s="5" t="str">
        <f t="shared" si="57"/>
        <v/>
      </c>
      <c r="CV26" s="5" t="str">
        <f t="shared" si="57"/>
        <v/>
      </c>
      <c r="CW26" s="5" t="str">
        <f t="shared" si="57"/>
        <v/>
      </c>
      <c r="CX26" s="5" t="str">
        <f t="shared" si="57"/>
        <v/>
      </c>
      <c r="CY26" s="5" t="str">
        <f t="shared" si="57"/>
        <v/>
      </c>
      <c r="CZ26" s="5" t="str">
        <f t="shared" si="57"/>
        <v/>
      </c>
      <c r="DA26" s="5" t="str">
        <f t="shared" si="57"/>
        <v/>
      </c>
      <c r="DB26" s="5" t="str">
        <f t="shared" si="57"/>
        <v/>
      </c>
      <c r="DC26" s="5" t="str">
        <f t="shared" si="57"/>
        <v/>
      </c>
      <c r="DD26" s="5" t="str">
        <f t="shared" si="57"/>
        <v/>
      </c>
      <c r="DE26" s="5" t="str">
        <f t="shared" si="57"/>
        <v/>
      </c>
      <c r="DF26" s="5" t="str">
        <f t="shared" si="57"/>
        <v/>
      </c>
      <c r="DG26" s="5" t="str">
        <f t="shared" si="57"/>
        <v/>
      </c>
      <c r="DH26" s="5" t="str">
        <f t="shared" si="57"/>
        <v/>
      </c>
      <c r="DI26" s="5" t="str">
        <f t="shared" si="57"/>
        <v/>
      </c>
      <c r="DJ26" s="5" t="str">
        <f t="shared" si="57"/>
        <v/>
      </c>
      <c r="DK26" s="5" t="str">
        <f t="shared" si="57"/>
        <v/>
      </c>
      <c r="DL26" s="5" t="str">
        <f t="shared" si="57"/>
        <v/>
      </c>
      <c r="DO26" s="2">
        <f>+DO25+0.5</f>
        <v>11.5</v>
      </c>
      <c r="DP26" s="11">
        <f t="shared" si="1"/>
        <v>0</v>
      </c>
      <c r="DQ26" s="2">
        <f t="shared" si="20"/>
        <v>17.5</v>
      </c>
      <c r="DT26" s="5" t="str">
        <f t="shared" si="35"/>
        <v/>
      </c>
      <c r="DU26" s="5" t="str">
        <f t="shared" si="35"/>
        <v/>
      </c>
      <c r="DV26" s="5" t="str">
        <f t="shared" si="35"/>
        <v/>
      </c>
    </row>
    <row r="27" spans="2:126" x14ac:dyDescent="0.25">
      <c r="G27" s="8">
        <f>SUM(G6:G25)</f>
        <v>0</v>
      </c>
      <c r="H27" s="8">
        <f>SUM(H6:H25)</f>
        <v>0</v>
      </c>
      <c r="I27" s="8">
        <f>SUM(I6:I25)</f>
        <v>0</v>
      </c>
      <c r="J27" s="8">
        <f t="shared" ref="J27:AQ27" si="59">SUM(J6:J25)</f>
        <v>0</v>
      </c>
      <c r="K27" s="8">
        <f t="shared" si="59"/>
        <v>0</v>
      </c>
      <c r="L27" s="8">
        <f t="shared" si="59"/>
        <v>0</v>
      </c>
      <c r="M27" s="8"/>
      <c r="N27" s="8">
        <f t="shared" si="59"/>
        <v>0</v>
      </c>
      <c r="O27" s="8">
        <f t="shared" si="59"/>
        <v>0</v>
      </c>
      <c r="P27" s="8">
        <f t="shared" si="59"/>
        <v>0</v>
      </c>
      <c r="Q27" s="8">
        <f t="shared" si="59"/>
        <v>0</v>
      </c>
      <c r="R27" s="8">
        <f t="shared" si="59"/>
        <v>0</v>
      </c>
      <c r="S27" s="8">
        <f t="shared" si="59"/>
        <v>0</v>
      </c>
      <c r="T27" s="8"/>
      <c r="U27" s="8">
        <f t="shared" si="59"/>
        <v>0</v>
      </c>
      <c r="V27" s="8">
        <f t="shared" si="59"/>
        <v>0</v>
      </c>
      <c r="W27" s="8">
        <f t="shared" si="59"/>
        <v>0</v>
      </c>
      <c r="X27" s="8">
        <f t="shared" si="59"/>
        <v>0</v>
      </c>
      <c r="Y27" s="8">
        <f t="shared" si="59"/>
        <v>0</v>
      </c>
      <c r="Z27" s="8">
        <f t="shared" si="59"/>
        <v>0</v>
      </c>
      <c r="AA27" s="8"/>
      <c r="AB27" s="8">
        <f t="shared" si="59"/>
        <v>0</v>
      </c>
      <c r="AC27" s="8">
        <f t="shared" si="59"/>
        <v>0</v>
      </c>
      <c r="AD27" s="8">
        <f t="shared" si="59"/>
        <v>0</v>
      </c>
      <c r="AE27" s="8">
        <f t="shared" si="59"/>
        <v>0</v>
      </c>
      <c r="AF27" s="8">
        <f t="shared" si="59"/>
        <v>0</v>
      </c>
      <c r="AG27" s="8">
        <f t="shared" si="59"/>
        <v>0</v>
      </c>
      <c r="AH27" s="8"/>
      <c r="AI27" s="8">
        <f t="shared" si="59"/>
        <v>0</v>
      </c>
      <c r="AJ27" s="8">
        <f t="shared" si="59"/>
        <v>0</v>
      </c>
      <c r="AK27" s="8">
        <f t="shared" si="59"/>
        <v>0</v>
      </c>
      <c r="AL27" s="8">
        <f t="shared" si="59"/>
        <v>0</v>
      </c>
      <c r="AM27" s="8">
        <f t="shared" si="59"/>
        <v>0</v>
      </c>
      <c r="AN27" s="8">
        <f t="shared" si="59"/>
        <v>0</v>
      </c>
      <c r="AO27" s="7">
        <f t="shared" si="59"/>
        <v>0</v>
      </c>
      <c r="AP27" s="7">
        <f t="shared" si="59"/>
        <v>0</v>
      </c>
      <c r="AQ27" s="7">
        <f t="shared" si="59"/>
        <v>0</v>
      </c>
      <c r="BC27" s="7">
        <f t="shared" si="51"/>
        <v>700</v>
      </c>
      <c r="BD27" s="11">
        <f t="shared" si="52"/>
        <v>5.8113073350000013</v>
      </c>
      <c r="BE27" s="11">
        <f t="shared" si="50"/>
        <v>7.9442863691643701</v>
      </c>
      <c r="BF27" s="11">
        <f t="shared" si="50"/>
        <v>10.180690188772139</v>
      </c>
      <c r="BG27" s="11">
        <f t="shared" si="50"/>
        <v>12.523939416671837</v>
      </c>
      <c r="BH27" s="11">
        <f t="shared" si="50"/>
        <v>14.97754300454257</v>
      </c>
      <c r="BI27" s="11">
        <f t="shared" si="50"/>
        <v>17.545100065549544</v>
      </c>
      <c r="BJ27" s="11">
        <f t="shared" si="50"/>
        <v>20.230301737375818</v>
      </c>
      <c r="BK27" s="11">
        <f t="shared" si="50"/>
        <v>23.036933076020837</v>
      </c>
      <c r="BL27" s="11">
        <f t="shared" si="50"/>
        <v>25.968874980760518</v>
      </c>
      <c r="BM27" s="11">
        <f t="shared" si="50"/>
        <v>29.030106150666896</v>
      </c>
      <c r="BN27" s="11">
        <f t="shared" si="50"/>
        <v>32.22470507308946</v>
      </c>
      <c r="BO27" s="11">
        <f t="shared" si="50"/>
        <v>35.55685204450365</v>
      </c>
      <c r="BP27" s="11">
        <f t="shared" si="50"/>
        <v>39.030831224136314</v>
      </c>
      <c r="BQ27" s="11">
        <f t="shared" si="50"/>
        <v>42.651032720780961</v>
      </c>
      <c r="BR27" s="11"/>
      <c r="DO27" s="2">
        <f t="shared" si="19"/>
        <v>12</v>
      </c>
      <c r="DP27" s="11">
        <f t="shared" si="1"/>
        <v>0</v>
      </c>
      <c r="DQ27" s="2">
        <f t="shared" si="20"/>
        <v>18.25</v>
      </c>
    </row>
    <row r="28" spans="2:126" x14ac:dyDescent="0.25">
      <c r="BC28" s="7">
        <f t="shared" si="51"/>
        <v>750</v>
      </c>
      <c r="BD28" s="11">
        <f t="shared" si="52"/>
        <v>5.2301766015000011</v>
      </c>
      <c r="BE28" s="11">
        <f t="shared" si="50"/>
        <v>7.169718448170844</v>
      </c>
      <c r="BF28" s="11">
        <f t="shared" si="50"/>
        <v>9.2135246208387862</v>
      </c>
      <c r="BG28" s="11">
        <f t="shared" si="50"/>
        <v>11.36547502062969</v>
      </c>
      <c r="BH28" s="11">
        <f t="shared" si="50"/>
        <v>13.629564134133735</v>
      </c>
      <c r="BI28" s="11">
        <f t="shared" si="50"/>
        <v>16.009903809813956</v>
      </c>
      <c r="BJ28" s="11">
        <f t="shared" si="50"/>
        <v>18.510726089698867</v>
      </c>
      <c r="BK28" s="11">
        <f t="shared" si="50"/>
        <v>21.136386097249108</v>
      </c>
      <c r="BL28" s="11">
        <f t="shared" si="50"/>
        <v>23.891364982299667</v>
      </c>
      <c r="BM28" s="11">
        <f t="shared" si="50"/>
        <v>26.780272923990196</v>
      </c>
      <c r="BN28" s="11">
        <f t="shared" si="50"/>
        <v>29.807852192607733</v>
      </c>
      <c r="BO28" s="11">
        <f t="shared" si="50"/>
        <v>32.978980271277116</v>
      </c>
      <c r="BP28" s="11">
        <f t="shared" si="50"/>
        <v>36.298673038446751</v>
      </c>
      <c r="BQ28" s="11">
        <f t="shared" si="50"/>
        <v>39.772088012128215</v>
      </c>
      <c r="BR28" s="11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</row>
    <row r="29" spans="2:126" x14ac:dyDescent="0.25">
      <c r="B29" s="2" t="s">
        <v>53</v>
      </c>
      <c r="F29" s="2" t="s">
        <v>59</v>
      </c>
      <c r="BC29" s="7">
        <f t="shared" si="51"/>
        <v>800</v>
      </c>
      <c r="BD29" s="11">
        <f t="shared" si="52"/>
        <v>4.7071589413500012</v>
      </c>
      <c r="BE29" s="11">
        <f t="shared" si="50"/>
        <v>6.4706708994741868</v>
      </c>
      <c r="BF29" s="11">
        <f t="shared" si="50"/>
        <v>8.3382397818590999</v>
      </c>
      <c r="BG29" s="11">
        <f t="shared" si="50"/>
        <v>10.314168581221441</v>
      </c>
      <c r="BH29" s="11">
        <f t="shared" si="50"/>
        <v>12.402903362061696</v>
      </c>
      <c r="BI29" s="11">
        <f t="shared" si="50"/>
        <v>14.60903722645523</v>
      </c>
      <c r="BJ29" s="11">
        <f t="shared" si="50"/>
        <v>16.937314372074457</v>
      </c>
      <c r="BK29" s="11">
        <f t="shared" si="50"/>
        <v>19.392634244226048</v>
      </c>
      <c r="BL29" s="11">
        <f t="shared" si="50"/>
        <v>21.980055783715684</v>
      </c>
      <c r="BM29" s="11">
        <f t="shared" si="50"/>
        <v>24.704801772380943</v>
      </c>
      <c r="BN29" s="11">
        <f t="shared" si="50"/>
        <v>27.572263278162136</v>
      </c>
      <c r="BO29" s="11">
        <f t="shared" si="50"/>
        <v>30.588004201609508</v>
      </c>
      <c r="BP29" s="11">
        <f t="shared" si="50"/>
        <v>33.757765925755457</v>
      </c>
      <c r="BQ29" s="11">
        <f t="shared" si="50"/>
        <v>37.087472071309534</v>
      </c>
      <c r="BR29" s="11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</row>
    <row r="30" spans="2:126" x14ac:dyDescent="0.25">
      <c r="H30" s="2">
        <v>1</v>
      </c>
      <c r="I30" s="2">
        <v>2</v>
      </c>
      <c r="J30" s="2">
        <v>3</v>
      </c>
      <c r="K30" s="2">
        <v>4</v>
      </c>
      <c r="L30" s="2">
        <v>5</v>
      </c>
      <c r="M30" s="2">
        <v>6</v>
      </c>
      <c r="N30" s="2">
        <v>7</v>
      </c>
      <c r="O30" s="2">
        <v>8</v>
      </c>
      <c r="P30" s="2">
        <v>9</v>
      </c>
      <c r="Q30" s="2">
        <v>10</v>
      </c>
      <c r="BC30" s="7">
        <f t="shared" si="51"/>
        <v>850</v>
      </c>
      <c r="BD30" s="11">
        <f t="shared" si="52"/>
        <v>4.2364430472150012</v>
      </c>
      <c r="BE30" s="11">
        <f t="shared" si="50"/>
        <v>5.839780486775453</v>
      </c>
      <c r="BF30" s="11">
        <f t="shared" si="50"/>
        <v>7.5461070025824846</v>
      </c>
      <c r="BG30" s="11">
        <f t="shared" si="50"/>
        <v>9.3601079874584556</v>
      </c>
      <c r="BH30" s="11">
        <f t="shared" si="50"/>
        <v>11.286642059476142</v>
      </c>
      <c r="BI30" s="11">
        <f t="shared" si="50"/>
        <v>13.330746469140394</v>
      </c>
      <c r="BJ30" s="11">
        <f t="shared" si="50"/>
        <v>15.497642650448123</v>
      </c>
      <c r="BK30" s="11">
        <f t="shared" si="50"/>
        <v>17.792741919077393</v>
      </c>
      <c r="BL30" s="11">
        <f t="shared" si="50"/>
        <v>20.22165132101842</v>
      </c>
      <c r="BM30" s="11">
        <f t="shared" si="50"/>
        <v>22.79017963502141</v>
      </c>
      <c r="BN30" s="11">
        <f t="shared" si="50"/>
        <v>25.504343532299963</v>
      </c>
      <c r="BO30" s="11">
        <f t="shared" si="50"/>
        <v>28.370373896992803</v>
      </c>
      <c r="BP30" s="11">
        <f t="shared" si="50"/>
        <v>31.394722310952556</v>
      </c>
      <c r="BQ30" s="11">
        <f t="shared" si="50"/>
        <v>34.584067706496114</v>
      </c>
      <c r="BR30" s="11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</row>
    <row r="31" spans="2:126" x14ac:dyDescent="0.25">
      <c r="B31" s="2">
        <v>1</v>
      </c>
      <c r="C31" s="104">
        <f>+C86</f>
        <v>0</v>
      </c>
      <c r="D31" s="105">
        <f>+C83</f>
        <v>0</v>
      </c>
      <c r="E31" s="4">
        <f>IF(C31="Y",LOOKUP(D31,BD$3:BM$4),0)</f>
        <v>0</v>
      </c>
      <c r="F31" s="2" t="e">
        <f>LOOKUP(D31,BD$12:BM$13)</f>
        <v>#N/A</v>
      </c>
      <c r="G31" s="2">
        <v>1</v>
      </c>
      <c r="H31" s="4">
        <f>IF(C$83=$G31,$F$33,0)</f>
        <v>0</v>
      </c>
      <c r="I31" s="4">
        <f>IF(D$83=$G31,$F$38,0)</f>
        <v>0</v>
      </c>
      <c r="J31" s="4">
        <f>IF(E$83=$G31,$F$43,0)</f>
        <v>0</v>
      </c>
      <c r="K31" s="4">
        <f>IF(F$83=$G31,$F$48,0)</f>
        <v>0</v>
      </c>
      <c r="L31" s="4">
        <f>IF(G$83=$G31,$F$53,0)</f>
        <v>0</v>
      </c>
      <c r="M31" s="4">
        <f>IF(H$83=$G31,$F$58,0)</f>
        <v>0</v>
      </c>
      <c r="N31" s="4">
        <f>IF(I$83=$G31,$F$63,0)</f>
        <v>0</v>
      </c>
      <c r="O31" s="4">
        <f>IF(J$83=$G31,$F$68,0)</f>
        <v>0</v>
      </c>
      <c r="P31" s="4">
        <f>IF(K$83=$G31,$F$73,0)</f>
        <v>0</v>
      </c>
      <c r="Q31" s="4">
        <f>IF(L$83=$G31,$F$78,0)</f>
        <v>0</v>
      </c>
      <c r="AP31" s="7"/>
      <c r="BC31" s="7">
        <f t="shared" si="51"/>
        <v>900</v>
      </c>
      <c r="BD31" s="11">
        <f t="shared" si="52"/>
        <v>3.8127987424935013</v>
      </c>
      <c r="BE31" s="11">
        <f t="shared" si="50"/>
        <v>5.2704018893148463</v>
      </c>
      <c r="BF31" s="11">
        <f t="shared" si="50"/>
        <v>6.8292268373371483</v>
      </c>
      <c r="BG31" s="11">
        <f t="shared" si="50"/>
        <v>8.4942979986185474</v>
      </c>
      <c r="BH31" s="11">
        <f t="shared" si="50"/>
        <v>10.270844274123286</v>
      </c>
      <c r="BI31" s="11">
        <f t="shared" si="50"/>
        <v>12.164306153090607</v>
      </c>
      <c r="BJ31" s="11">
        <f t="shared" si="50"/>
        <v>14.180343025160028</v>
      </c>
      <c r="BK31" s="11">
        <f t="shared" si="50"/>
        <v>16.324840710753502</v>
      </c>
      <c r="BL31" s="11">
        <f t="shared" si="50"/>
        <v>18.603919215336937</v>
      </c>
      <c r="BM31" s="11">
        <f t="shared" si="50"/>
        <v>21.02394071330724</v>
      </c>
      <c r="BN31" s="11">
        <f t="shared" si="50"/>
        <v>23.591517767377454</v>
      </c>
      <c r="BO31" s="11">
        <f t="shared" si="50"/>
        <v>26.313521789460808</v>
      </c>
      <c r="BP31" s="11">
        <f t="shared" si="50"/>
        <v>29.197091749185859</v>
      </c>
      <c r="BQ31" s="11">
        <f t="shared" si="50"/>
        <v>32.249643136307604</v>
      </c>
      <c r="BR31" s="11"/>
    </row>
    <row r="32" spans="2:126" x14ac:dyDescent="0.25">
      <c r="C32" s="104">
        <f t="shared" ref="C32:C34" si="60">+C87</f>
        <v>0</v>
      </c>
      <c r="D32" s="7">
        <f>+D31</f>
        <v>0</v>
      </c>
      <c r="E32" s="4">
        <f>IF(C32="Y",LOOKUP(D32,BD$5:BM$6),0)</f>
        <v>0</v>
      </c>
      <c r="G32" s="2">
        <v>2</v>
      </c>
      <c r="H32" s="4">
        <f>IF(C$83=$G32,$F$33,0)</f>
        <v>0</v>
      </c>
      <c r="I32" s="4">
        <f>IF(D$83=$G32,$F$38,0)</f>
        <v>0</v>
      </c>
      <c r="J32" s="4">
        <f>IF(E$83=$G32,$F$43,0)</f>
        <v>0</v>
      </c>
      <c r="K32" s="4">
        <f>IF(F$83=$G32,$F$48,0)</f>
        <v>0</v>
      </c>
      <c r="L32" s="4">
        <f>IF(G$83=$G32,$F$53,0)</f>
        <v>0</v>
      </c>
      <c r="M32" s="4">
        <f>IF(H$83=$G32,$F$58,0)</f>
        <v>0</v>
      </c>
      <c r="N32" s="4">
        <f>IF(I$83=$G32,$F$63,0)</f>
        <v>0</v>
      </c>
      <c r="O32" s="4">
        <f>IF(J$83=$G32,$F$68,0)</f>
        <v>0</v>
      </c>
      <c r="P32" s="4">
        <f>IF(K$83=$G32,$F$73,0)</f>
        <v>0</v>
      </c>
      <c r="Q32" s="4">
        <f>IF(L$83=$G32,$F$78,0)</f>
        <v>0</v>
      </c>
      <c r="BC32" s="7">
        <f t="shared" si="51"/>
        <v>950</v>
      </c>
      <c r="BD32" s="11">
        <f t="shared" si="52"/>
        <v>3.4315188682441513</v>
      </c>
      <c r="BE32" s="11">
        <f t="shared" si="50"/>
        <v>4.7565377051066484</v>
      </c>
      <c r="BF32" s="11">
        <f t="shared" si="50"/>
        <v>6.1804502877901184</v>
      </c>
      <c r="BG32" s="11">
        <f t="shared" si="50"/>
        <v>7.708575433746331</v>
      </c>
      <c r="BH32" s="11">
        <f t="shared" si="50"/>
        <v>9.3464682894521882</v>
      </c>
      <c r="BI32" s="11">
        <f t="shared" si="50"/>
        <v>11.099929364695175</v>
      </c>
      <c r="BJ32" s="11">
        <f t="shared" si="50"/>
        <v>12.975013868021421</v>
      </c>
      <c r="BK32" s="11">
        <f t="shared" si="50"/>
        <v>14.978041352116332</v>
      </c>
      <c r="BL32" s="11">
        <f t="shared" si="50"/>
        <v>17.115605678109976</v>
      </c>
      <c r="BM32" s="11">
        <f t="shared" si="50"/>
        <v>19.394585308025921</v>
      </c>
      <c r="BN32" s="11">
        <f t="shared" si="50"/>
        <v>21.822153934824133</v>
      </c>
      <c r="BO32" s="11">
        <f t="shared" si="50"/>
        <v>24.405791459724885</v>
      </c>
      <c r="BP32" s="11">
        <f t="shared" si="50"/>
        <v>27.153295326742832</v>
      </c>
      <c r="BQ32" s="11">
        <f t="shared" si="50"/>
        <v>30.072792224606818</v>
      </c>
      <c r="BR32" s="11"/>
      <c r="CS32" s="2" t="str">
        <f>+CS6</f>
        <v/>
      </c>
      <c r="CT32" s="2" t="str">
        <f t="shared" ref="CT32:DL33" si="61">+CT6</f>
        <v/>
      </c>
      <c r="CU32" s="2" t="str">
        <f t="shared" si="61"/>
        <v/>
      </c>
      <c r="CV32" s="2" t="str">
        <f t="shared" si="61"/>
        <v/>
      </c>
      <c r="CW32" s="2" t="str">
        <f t="shared" si="61"/>
        <v/>
      </c>
      <c r="CX32" s="2" t="str">
        <f t="shared" si="61"/>
        <v/>
      </c>
      <c r="CY32" s="2" t="str">
        <f t="shared" si="61"/>
        <v/>
      </c>
      <c r="CZ32" s="2" t="str">
        <f t="shared" si="61"/>
        <v/>
      </c>
      <c r="DA32" s="2" t="str">
        <f t="shared" si="61"/>
        <v/>
      </c>
      <c r="DB32" s="2" t="str">
        <f t="shared" si="61"/>
        <v/>
      </c>
      <c r="DC32" s="2" t="str">
        <f t="shared" si="61"/>
        <v/>
      </c>
      <c r="DD32" s="2" t="str">
        <f t="shared" si="61"/>
        <v/>
      </c>
      <c r="DE32" s="2" t="str">
        <f t="shared" si="61"/>
        <v/>
      </c>
      <c r="DF32" s="2" t="str">
        <f t="shared" si="61"/>
        <v/>
      </c>
      <c r="DG32" s="2" t="str">
        <f t="shared" si="61"/>
        <v/>
      </c>
      <c r="DH32" s="2" t="str">
        <f t="shared" si="61"/>
        <v/>
      </c>
      <c r="DI32" s="2" t="str">
        <f t="shared" si="61"/>
        <v/>
      </c>
      <c r="DJ32" s="2" t="str">
        <f t="shared" si="61"/>
        <v/>
      </c>
      <c r="DK32" s="2" t="str">
        <f t="shared" si="61"/>
        <v/>
      </c>
      <c r="DL32" s="2" t="str">
        <f t="shared" si="61"/>
        <v/>
      </c>
    </row>
    <row r="33" spans="2:116" x14ac:dyDescent="0.25">
      <c r="C33" s="104">
        <f t="shared" si="60"/>
        <v>0</v>
      </c>
      <c r="D33" s="7">
        <f t="shared" ref="D33:D34" si="62">+D32</f>
        <v>0</v>
      </c>
      <c r="E33" s="4">
        <f>IF(C33="Y",LOOKUP(D33,BD$7:BM$8),0)</f>
        <v>0</v>
      </c>
      <c r="F33" s="4" t="e">
        <f>MIN(1,F31*E35)</f>
        <v>#N/A</v>
      </c>
      <c r="G33" s="2">
        <v>3</v>
      </c>
      <c r="H33" s="4">
        <f>IF(C$83=$G33,$F$33,0)</f>
        <v>0</v>
      </c>
      <c r="I33" s="4">
        <f>IF(D$83=$G33,$F$38,0)</f>
        <v>0</v>
      </c>
      <c r="J33" s="4">
        <f>IF(E$83=$G33,$F$43,0)</f>
        <v>0</v>
      </c>
      <c r="K33" s="4">
        <f>IF(F$83=$G33,$F$48,0)</f>
        <v>0</v>
      </c>
      <c r="L33" s="4">
        <f>IF(G$83=$G33,$F$53,0)</f>
        <v>0</v>
      </c>
      <c r="M33" s="4">
        <f>IF(H$83=$G33,$F$58,0)</f>
        <v>0</v>
      </c>
      <c r="N33" s="4">
        <f>IF(I$83=$G33,$F$63,0)</f>
        <v>0</v>
      </c>
      <c r="O33" s="4">
        <f>IF(J$83=$G33,$F$68,0)</f>
        <v>0</v>
      </c>
      <c r="P33" s="4">
        <f>IF(K$83=$G33,$F$73,0)</f>
        <v>0</v>
      </c>
      <c r="Q33" s="4">
        <f>IF(L$83=$G33,$F$78,0)</f>
        <v>0</v>
      </c>
      <c r="BC33" s="7">
        <f t="shared" si="51"/>
        <v>1000</v>
      </c>
      <c r="BD33" s="11">
        <f t="shared" si="52"/>
        <v>3.0883669814197363</v>
      </c>
      <c r="BE33" s="11">
        <f t="shared" si="50"/>
        <v>4.2927752788587501</v>
      </c>
      <c r="BF33" s="11">
        <f t="shared" si="50"/>
        <v>5.5933075104500567</v>
      </c>
      <c r="BG33" s="11">
        <f t="shared" si="50"/>
        <v>6.9955322061247944</v>
      </c>
      <c r="BH33" s="11">
        <f t="shared" si="50"/>
        <v>8.5052861434014897</v>
      </c>
      <c r="BI33" s="11">
        <f t="shared" si="50"/>
        <v>10.128685545284345</v>
      </c>
      <c r="BJ33" s="11">
        <f t="shared" si="50"/>
        <v>11.872137689239596</v>
      </c>
      <c r="BK33" s="11">
        <f t="shared" si="50"/>
        <v>13.742352940566729</v>
      </c>
      <c r="BL33" s="11">
        <f t="shared" si="50"/>
        <v>15.746357223861171</v>
      </c>
      <c r="BM33" s="11">
        <f t="shared" si="50"/>
        <v>17.891504946653903</v>
      </c>
      <c r="BN33" s="11">
        <f t="shared" si="50"/>
        <v>20.185492389712312</v>
      </c>
      <c r="BO33" s="11">
        <f t="shared" si="50"/>
        <v>22.636371578894817</v>
      </c>
      <c r="BP33" s="11">
        <f t="shared" si="50"/>
        <v>25.252564653870817</v>
      </c>
      <c r="BQ33" s="11">
        <f t="shared" si="50"/>
        <v>28.042878749445837</v>
      </c>
      <c r="BR33" s="11"/>
      <c r="CS33" s="2" t="str">
        <f>+CS7</f>
        <v/>
      </c>
      <c r="CT33" s="2" t="str">
        <f t="shared" si="61"/>
        <v/>
      </c>
      <c r="CU33" s="2" t="str">
        <f t="shared" si="61"/>
        <v/>
      </c>
      <c r="CV33" s="2" t="str">
        <f t="shared" si="61"/>
        <v/>
      </c>
      <c r="CW33" s="2" t="str">
        <f t="shared" si="61"/>
        <v/>
      </c>
      <c r="CX33" s="2" t="str">
        <f t="shared" si="61"/>
        <v/>
      </c>
      <c r="CY33" s="2" t="str">
        <f t="shared" si="61"/>
        <v/>
      </c>
      <c r="CZ33" s="2" t="str">
        <f t="shared" si="61"/>
        <v/>
      </c>
      <c r="DA33" s="2" t="str">
        <f t="shared" si="61"/>
        <v/>
      </c>
      <c r="DB33" s="2" t="str">
        <f t="shared" si="61"/>
        <v/>
      </c>
      <c r="DC33" s="2" t="str">
        <f t="shared" si="61"/>
        <v/>
      </c>
      <c r="DD33" s="2" t="str">
        <f t="shared" si="61"/>
        <v/>
      </c>
      <c r="DE33" s="2" t="str">
        <f t="shared" si="61"/>
        <v/>
      </c>
      <c r="DF33" s="2" t="str">
        <f t="shared" si="61"/>
        <v/>
      </c>
      <c r="DG33" s="2" t="str">
        <f t="shared" si="61"/>
        <v/>
      </c>
      <c r="DH33" s="2" t="str">
        <f t="shared" si="61"/>
        <v/>
      </c>
      <c r="DI33" s="2" t="str">
        <f t="shared" si="61"/>
        <v/>
      </c>
      <c r="DJ33" s="2" t="str">
        <f t="shared" si="61"/>
        <v/>
      </c>
      <c r="DK33" s="2" t="str">
        <f t="shared" si="61"/>
        <v/>
      </c>
      <c r="DL33" s="2" t="str">
        <f t="shared" si="61"/>
        <v/>
      </c>
    </row>
    <row r="34" spans="2:116" x14ac:dyDescent="0.25">
      <c r="C34" s="104">
        <f t="shared" si="60"/>
        <v>0</v>
      </c>
      <c r="D34" s="7">
        <f t="shared" si="62"/>
        <v>0</v>
      </c>
      <c r="E34" s="4">
        <f>IF(C34="Y",LOOKUP(D34,BD$9:BM$10),0)</f>
        <v>0</v>
      </c>
      <c r="G34" s="2">
        <v>4</v>
      </c>
      <c r="H34" s="4">
        <f t="shared" ref="H34:H40" si="63">IF(C$83=$G34,$F$33,0)</f>
        <v>0</v>
      </c>
      <c r="I34" s="4">
        <f t="shared" ref="I34:I40" si="64">IF(D$83=$G34,$F$38,0)</f>
        <v>0</v>
      </c>
      <c r="J34" s="4">
        <f t="shared" ref="J34:J40" si="65">IF(E$83=$G34,$F$43,0)</f>
        <v>0</v>
      </c>
      <c r="K34" s="4">
        <f t="shared" ref="K34:K40" si="66">IF(F$83=$G34,$F$48,0)</f>
        <v>0</v>
      </c>
      <c r="L34" s="4">
        <f t="shared" ref="L34:L40" si="67">IF(G$83=$G34,$F$53,0)</f>
        <v>0</v>
      </c>
      <c r="M34" s="4">
        <f t="shared" ref="M34:M40" si="68">IF(H$83=$G34,$F$58,0)</f>
        <v>0</v>
      </c>
      <c r="N34" s="4">
        <f t="shared" ref="N34:N40" si="69">IF(I$83=$G34,$F$63,0)</f>
        <v>0</v>
      </c>
      <c r="O34" s="4">
        <f t="shared" ref="O34:O40" si="70">IF(J$83=$G34,$F$68,0)</f>
        <v>0</v>
      </c>
      <c r="P34" s="4">
        <f t="shared" ref="P34:P40" si="71">IF(K$83=$G34,$F$73,0)</f>
        <v>0</v>
      </c>
      <c r="Q34" s="4">
        <f t="shared" ref="Q34:Q40" si="72">IF(L$83=$G34,$F$78,0)</f>
        <v>0</v>
      </c>
      <c r="BC34" s="7">
        <f t="shared" si="51"/>
        <v>1050</v>
      </c>
      <c r="BD34" s="11">
        <f t="shared" si="52"/>
        <v>2.7795302832777629</v>
      </c>
      <c r="BE34" s="11">
        <f t="shared" si="50"/>
        <v>3.8742296891700216</v>
      </c>
      <c r="BF34" s="11">
        <f t="shared" si="50"/>
        <v>5.0619432969573008</v>
      </c>
      <c r="BG34" s="11">
        <f t="shared" si="50"/>
        <v>6.3484454770582497</v>
      </c>
      <c r="BH34" s="11">
        <f t="shared" si="50"/>
        <v>7.7398103904953537</v>
      </c>
      <c r="BI34" s="11">
        <f t="shared" si="50"/>
        <v>9.2424255600719629</v>
      </c>
      <c r="BJ34" s="11">
        <f t="shared" si="50"/>
        <v>10.863005985654226</v>
      </c>
      <c r="BK34" s="11">
        <f t="shared" si="50"/>
        <v>12.60860882296997</v>
      </c>
      <c r="BL34" s="11">
        <f t="shared" si="50"/>
        <v>14.486648645952272</v>
      </c>
      <c r="BM34" s="11">
        <f t="shared" si="50"/>
        <v>16.504913313288217</v>
      </c>
      <c r="BN34" s="11">
        <f t="shared" si="50"/>
        <v>18.671580460483877</v>
      </c>
      <c r="BO34" s="11">
        <f t="shared" si="50"/>
        <v>20.995234639424929</v>
      </c>
      <c r="BP34" s="11">
        <f t="shared" si="50"/>
        <v>23.484885128099844</v>
      </c>
      <c r="BQ34" s="11">
        <f t="shared" si="50"/>
        <v>26.149984433858226</v>
      </c>
      <c r="BR34" s="11"/>
    </row>
    <row r="35" spans="2:116" x14ac:dyDescent="0.25">
      <c r="E35" s="10">
        <f>SUM(E31:E34)</f>
        <v>0</v>
      </c>
      <c r="G35" s="2">
        <v>5</v>
      </c>
      <c r="H35" s="4">
        <f t="shared" si="63"/>
        <v>0</v>
      </c>
      <c r="I35" s="4">
        <f t="shared" si="64"/>
        <v>0</v>
      </c>
      <c r="J35" s="4">
        <f t="shared" si="65"/>
        <v>0</v>
      </c>
      <c r="K35" s="4">
        <f t="shared" si="66"/>
        <v>0</v>
      </c>
      <c r="L35" s="4">
        <f t="shared" si="67"/>
        <v>0</v>
      </c>
      <c r="M35" s="4">
        <f t="shared" si="68"/>
        <v>0</v>
      </c>
      <c r="N35" s="4">
        <f t="shared" si="69"/>
        <v>0</v>
      </c>
      <c r="O35" s="4">
        <f t="shared" si="70"/>
        <v>0</v>
      </c>
      <c r="P35" s="4">
        <f t="shared" si="71"/>
        <v>0</v>
      </c>
      <c r="Q35" s="4">
        <f t="shared" si="72"/>
        <v>0</v>
      </c>
      <c r="BC35" s="7">
        <f t="shared" si="51"/>
        <v>1100</v>
      </c>
      <c r="BD35" s="11">
        <f t="shared" si="52"/>
        <v>2.5015772549499866</v>
      </c>
      <c r="BE35" s="11">
        <f t="shared" si="52"/>
        <v>3.4964922944759445</v>
      </c>
      <c r="BF35" s="11">
        <f t="shared" si="52"/>
        <v>4.5810586837463569</v>
      </c>
      <c r="BG35" s="11">
        <f t="shared" si="52"/>
        <v>5.7612142704303606</v>
      </c>
      <c r="BH35" s="11">
        <f t="shared" si="52"/>
        <v>7.0432274553507703</v>
      </c>
      <c r="BI35" s="11">
        <f t="shared" si="52"/>
        <v>8.4337133235656641</v>
      </c>
      <c r="BJ35" s="11">
        <f t="shared" si="52"/>
        <v>9.9396504768736129</v>
      </c>
      <c r="BK35" s="11">
        <f t="shared" si="52"/>
        <v>11.568398595074942</v>
      </c>
      <c r="BL35" s="11">
        <f t="shared" si="52"/>
        <v>13.327716754276084</v>
      </c>
      <c r="BM35" s="11">
        <f t="shared" si="52"/>
        <v>15.225782531508372</v>
      </c>
      <c r="BN35" s="11">
        <f t="shared" si="52"/>
        <v>17.271211925947576</v>
      </c>
      <c r="BO35" s="11">
        <f t="shared" si="52"/>
        <v>19.473080128066609</v>
      </c>
      <c r="BP35" s="11">
        <f t="shared" si="52"/>
        <v>21.840943169132839</v>
      </c>
      <c r="BQ35" s="11">
        <f t="shared" si="52"/>
        <v>24.384860484572776</v>
      </c>
      <c r="BR35" s="11"/>
    </row>
    <row r="36" spans="2:116" x14ac:dyDescent="0.25">
      <c r="B36" s="2">
        <v>2</v>
      </c>
      <c r="C36" s="104">
        <f>+D86</f>
        <v>0</v>
      </c>
      <c r="D36" s="105">
        <f>+D83</f>
        <v>0</v>
      </c>
      <c r="E36" s="4">
        <f>IF(C36="Y",LOOKUP(D36,BD$3:BM$4),0)</f>
        <v>0</v>
      </c>
      <c r="F36" s="2" t="e">
        <f>LOOKUP(D36,BD$12:BM$13)</f>
        <v>#N/A</v>
      </c>
      <c r="G36" s="2">
        <v>6</v>
      </c>
      <c r="H36" s="4">
        <f t="shared" si="63"/>
        <v>0</v>
      </c>
      <c r="I36" s="4">
        <f t="shared" si="64"/>
        <v>0</v>
      </c>
      <c r="J36" s="4">
        <f t="shared" si="65"/>
        <v>0</v>
      </c>
      <c r="K36" s="4">
        <f t="shared" si="66"/>
        <v>0</v>
      </c>
      <c r="L36" s="4">
        <f t="shared" si="67"/>
        <v>0</v>
      </c>
      <c r="M36" s="4">
        <f t="shared" si="68"/>
        <v>0</v>
      </c>
      <c r="N36" s="4">
        <f t="shared" si="69"/>
        <v>0</v>
      </c>
      <c r="O36" s="4">
        <f t="shared" si="70"/>
        <v>0</v>
      </c>
      <c r="P36" s="4">
        <f t="shared" si="71"/>
        <v>0</v>
      </c>
      <c r="Q36" s="4">
        <f t="shared" si="72"/>
        <v>0</v>
      </c>
      <c r="BC36" s="7">
        <f t="shared" si="51"/>
        <v>1150</v>
      </c>
      <c r="BD36" s="11">
        <f t="shared" si="52"/>
        <v>2.2514195294549881</v>
      </c>
      <c r="BE36" s="11">
        <f t="shared" si="52"/>
        <v>3.1555842957645397</v>
      </c>
      <c r="BF36" s="11">
        <f t="shared" si="52"/>
        <v>4.1458581087904527</v>
      </c>
      <c r="BG36" s="11">
        <f t="shared" si="52"/>
        <v>5.2283019504155517</v>
      </c>
      <c r="BH36" s="11">
        <f t="shared" si="52"/>
        <v>6.4093369843692001</v>
      </c>
      <c r="BI36" s="11">
        <f t="shared" si="52"/>
        <v>7.6957634077536667</v>
      </c>
      <c r="BJ36" s="11">
        <f t="shared" si="52"/>
        <v>9.0947801863393529</v>
      </c>
      <c r="BK36" s="11">
        <f t="shared" si="52"/>
        <v>10.614005710981255</v>
      </c>
      <c r="BL36" s="11">
        <f t="shared" si="52"/>
        <v>12.261499413933992</v>
      </c>
      <c r="BM36" s="11">
        <f t="shared" si="52"/>
        <v>14.045784385316466</v>
      </c>
      <c r="BN36" s="11">
        <f t="shared" si="52"/>
        <v>15.975871031501498</v>
      </c>
      <c r="BO36" s="11">
        <f t="shared" si="52"/>
        <v>18.061281818781769</v>
      </c>
      <c r="BP36" s="11">
        <f t="shared" si="52"/>
        <v>20.312077147293525</v>
      </c>
      <c r="BQ36" s="11">
        <f t="shared" si="52"/>
        <v>22.738882401864096</v>
      </c>
      <c r="BR36" s="11"/>
    </row>
    <row r="37" spans="2:116" x14ac:dyDescent="0.25">
      <c r="C37" s="104">
        <f t="shared" ref="C37:C39" si="73">+D87</f>
        <v>0</v>
      </c>
      <c r="D37" s="7">
        <f>+D36</f>
        <v>0</v>
      </c>
      <c r="E37" s="4">
        <f>IF(C37="Y",LOOKUP(D37,BD$5:BM$6),0)</f>
        <v>0</v>
      </c>
      <c r="G37" s="2">
        <v>7</v>
      </c>
      <c r="H37" s="4">
        <f t="shared" si="63"/>
        <v>0</v>
      </c>
      <c r="I37" s="4">
        <f t="shared" si="64"/>
        <v>0</v>
      </c>
      <c r="J37" s="4">
        <f t="shared" si="65"/>
        <v>0</v>
      </c>
      <c r="K37" s="4">
        <f t="shared" si="66"/>
        <v>0</v>
      </c>
      <c r="L37" s="4">
        <f t="shared" si="67"/>
        <v>0</v>
      </c>
      <c r="M37" s="4">
        <f t="shared" si="68"/>
        <v>0</v>
      </c>
      <c r="N37" s="4">
        <f t="shared" si="69"/>
        <v>0</v>
      </c>
      <c r="O37" s="4">
        <f t="shared" si="70"/>
        <v>0</v>
      </c>
      <c r="P37" s="4">
        <f t="shared" si="71"/>
        <v>0</v>
      </c>
      <c r="Q37" s="4">
        <f t="shared" si="72"/>
        <v>0</v>
      </c>
      <c r="BC37" s="7">
        <f t="shared" si="51"/>
        <v>1200</v>
      </c>
      <c r="BD37" s="11">
        <f t="shared" si="52"/>
        <v>2.0262775765094894</v>
      </c>
      <c r="BE37" s="11">
        <f t="shared" si="52"/>
        <v>2.847914826927497</v>
      </c>
      <c r="BF37" s="11">
        <f t="shared" si="52"/>
        <v>3.7520015884553595</v>
      </c>
      <c r="BG37" s="11">
        <f t="shared" si="52"/>
        <v>4.7446840200021123</v>
      </c>
      <c r="BH37" s="11">
        <f t="shared" si="52"/>
        <v>5.8324966557759712</v>
      </c>
      <c r="BI37" s="11">
        <f t="shared" si="52"/>
        <v>7.0223841095752189</v>
      </c>
      <c r="BJ37" s="11">
        <f t="shared" si="52"/>
        <v>8.3217238705005059</v>
      </c>
      <c r="BK37" s="11">
        <f t="shared" si="52"/>
        <v>9.7383502398252979</v>
      </c>
      <c r="BL37" s="11">
        <f t="shared" si="52"/>
        <v>11.280579460819267</v>
      </c>
      <c r="BM37" s="11">
        <f t="shared" si="52"/>
        <v>12.957236095454434</v>
      </c>
      <c r="BN37" s="11">
        <f t="shared" si="52"/>
        <v>14.777680704138877</v>
      </c>
      <c r="BO37" s="11">
        <f t="shared" si="52"/>
        <v>16.75183888692008</v>
      </c>
      <c r="BP37" s="11">
        <f t="shared" si="52"/>
        <v>18.890231746982966</v>
      </c>
      <c r="BQ37" s="11">
        <f t="shared" si="52"/>
        <v>21.204007839738253</v>
      </c>
      <c r="BR37" s="11"/>
      <c r="CS37" s="2">
        <v>1</v>
      </c>
      <c r="CT37" s="6" t="str">
        <f t="array" ref="CT37:CV56">TRANSPOSE(CS24:DL26)</f>
        <v/>
      </c>
      <c r="CU37" s="6" t="str">
        <v/>
      </c>
      <c r="CV37" s="6" t="str">
        <v/>
      </c>
      <c r="CX37" s="6"/>
      <c r="CY37" s="6"/>
      <c r="CZ37" s="6"/>
    </row>
    <row r="38" spans="2:116" x14ac:dyDescent="0.25">
      <c r="C38" s="104">
        <f t="shared" si="73"/>
        <v>0</v>
      </c>
      <c r="D38" s="7">
        <f t="shared" ref="D38:D39" si="74">+D37</f>
        <v>0</v>
      </c>
      <c r="E38" s="4">
        <f>IF(C38="Y",LOOKUP(D38,BD$7:BM$8),0)</f>
        <v>0</v>
      </c>
      <c r="F38" s="4" t="e">
        <f>MIN(1,F36*E40)</f>
        <v>#N/A</v>
      </c>
      <c r="G38" s="2">
        <v>8</v>
      </c>
      <c r="H38" s="4">
        <f t="shared" si="63"/>
        <v>0</v>
      </c>
      <c r="I38" s="4">
        <f t="shared" si="64"/>
        <v>0</v>
      </c>
      <c r="J38" s="4">
        <f t="shared" si="65"/>
        <v>0</v>
      </c>
      <c r="K38" s="4">
        <f t="shared" si="66"/>
        <v>0</v>
      </c>
      <c r="L38" s="4">
        <f t="shared" si="67"/>
        <v>0</v>
      </c>
      <c r="M38" s="4">
        <f t="shared" si="68"/>
        <v>0</v>
      </c>
      <c r="N38" s="4">
        <f t="shared" si="69"/>
        <v>0</v>
      </c>
      <c r="O38" s="4">
        <f t="shared" si="70"/>
        <v>0</v>
      </c>
      <c r="P38" s="4">
        <f t="shared" si="71"/>
        <v>0</v>
      </c>
      <c r="Q38" s="4">
        <f t="shared" si="72"/>
        <v>0</v>
      </c>
      <c r="BC38" s="7">
        <f t="shared" si="51"/>
        <v>1250</v>
      </c>
      <c r="BD38" s="11">
        <f t="shared" si="52"/>
        <v>1.8236498188585404</v>
      </c>
      <c r="BE38" s="11">
        <f t="shared" si="52"/>
        <v>2.5702431313020657</v>
      </c>
      <c r="BF38" s="11">
        <f t="shared" si="52"/>
        <v>3.3955614375521002</v>
      </c>
      <c r="BG38" s="11">
        <f t="shared" si="52"/>
        <v>4.305800748151916</v>
      </c>
      <c r="BH38" s="11">
        <f t="shared" si="52"/>
        <v>5.3075719567561324</v>
      </c>
      <c r="BI38" s="11">
        <f t="shared" si="52"/>
        <v>6.4079254999873854</v>
      </c>
      <c r="BJ38" s="11">
        <f t="shared" si="52"/>
        <v>7.6143773415079608</v>
      </c>
      <c r="BK38" s="11">
        <f t="shared" si="52"/>
        <v>8.9349363450397075</v>
      </c>
      <c r="BL38" s="11">
        <f t="shared" si="52"/>
        <v>10.37813310395372</v>
      </c>
      <c r="BM38" s="11">
        <f t="shared" si="52"/>
        <v>11.953050298056709</v>
      </c>
      <c r="BN38" s="11">
        <f t="shared" si="52"/>
        <v>13.669354651328455</v>
      </c>
      <c r="BO38" s="11">
        <f t="shared" si="52"/>
        <v>15.537330567618364</v>
      </c>
      <c r="BP38" s="11">
        <f t="shared" si="52"/>
        <v>17.567915524694147</v>
      </c>
      <c r="BQ38" s="11">
        <f t="shared" si="52"/>
        <v>19.772737310555907</v>
      </c>
      <c r="BR38" s="11"/>
      <c r="CS38" s="2">
        <v>2</v>
      </c>
      <c r="CT38" s="6" t="str">
        <v/>
      </c>
      <c r="CU38" s="6" t="str">
        <v/>
      </c>
      <c r="CV38" s="6" t="str">
        <v/>
      </c>
      <c r="CX38" s="6"/>
      <c r="CY38" s="6"/>
      <c r="CZ38" s="6"/>
    </row>
    <row r="39" spans="2:116" x14ac:dyDescent="0.25">
      <c r="C39" s="104">
        <f t="shared" si="73"/>
        <v>0</v>
      </c>
      <c r="D39" s="7">
        <f t="shared" si="74"/>
        <v>0</v>
      </c>
      <c r="E39" s="4">
        <f>IF(C39="Y",LOOKUP(D39,BD$9:BM$10),0)</f>
        <v>0</v>
      </c>
      <c r="G39" s="2">
        <v>9</v>
      </c>
      <c r="H39" s="4">
        <f t="shared" si="63"/>
        <v>0</v>
      </c>
      <c r="I39" s="4">
        <f t="shared" si="64"/>
        <v>0</v>
      </c>
      <c r="J39" s="4">
        <f t="shared" si="65"/>
        <v>0</v>
      </c>
      <c r="K39" s="4">
        <f t="shared" si="66"/>
        <v>0</v>
      </c>
      <c r="L39" s="4">
        <f t="shared" si="67"/>
        <v>0</v>
      </c>
      <c r="M39" s="4">
        <f t="shared" si="68"/>
        <v>0</v>
      </c>
      <c r="N39" s="4">
        <f t="shared" si="69"/>
        <v>0</v>
      </c>
      <c r="O39" s="4">
        <f t="shared" si="70"/>
        <v>0</v>
      </c>
      <c r="P39" s="4">
        <f t="shared" si="71"/>
        <v>0</v>
      </c>
      <c r="Q39" s="4">
        <f t="shared" si="72"/>
        <v>0</v>
      </c>
      <c r="BC39" s="7">
        <f t="shared" si="51"/>
        <v>1300</v>
      </c>
      <c r="BD39" s="11">
        <f t="shared" si="52"/>
        <v>1.6412848369726865</v>
      </c>
      <c r="BE39" s="11">
        <f t="shared" si="52"/>
        <v>2.3196444260001141</v>
      </c>
      <c r="BF39" s="11">
        <f t="shared" si="52"/>
        <v>3.0729831009846502</v>
      </c>
      <c r="BG39" s="11">
        <f t="shared" si="52"/>
        <v>3.9075141789478631</v>
      </c>
      <c r="BH39" s="11">
        <f t="shared" si="52"/>
        <v>4.8298904806480794</v>
      </c>
      <c r="BI39" s="11">
        <f t="shared" si="52"/>
        <v>5.8472320187384872</v>
      </c>
      <c r="BJ39" s="11">
        <f t="shared" si="52"/>
        <v>6.9671552674797814</v>
      </c>
      <c r="BK39" s="11">
        <f t="shared" si="52"/>
        <v>8.1978040965739289</v>
      </c>
      <c r="BL39" s="11">
        <f t="shared" si="52"/>
        <v>9.5478824556374189</v>
      </c>
      <c r="BM39" s="11">
        <f t="shared" si="52"/>
        <v>11.026688899957309</v>
      </c>
      <c r="BN39" s="11">
        <f t="shared" si="52"/>
        <v>12.644153052478813</v>
      </c>
      <c r="BO39" s="11">
        <f t="shared" si="52"/>
        <v>14.410874101466023</v>
      </c>
      <c r="BP39" s="11">
        <f t="shared" si="52"/>
        <v>16.338161437965546</v>
      </c>
      <c r="BQ39" s="11">
        <f t="shared" si="52"/>
        <v>18.438077542093371</v>
      </c>
      <c r="BR39" s="11"/>
      <c r="CS39" s="2">
        <v>3</v>
      </c>
      <c r="CT39" s="6" t="str">
        <v/>
      </c>
      <c r="CU39" s="6" t="str">
        <v/>
      </c>
      <c r="CV39" s="6" t="str">
        <v/>
      </c>
      <c r="CX39" s="6"/>
      <c r="CY39" s="6"/>
      <c r="CZ39" s="6"/>
    </row>
    <row r="40" spans="2:116" x14ac:dyDescent="0.25">
      <c r="E40" s="10">
        <f>SUM(E36:E39)</f>
        <v>0</v>
      </c>
      <c r="G40" s="2">
        <v>10</v>
      </c>
      <c r="H40" s="4">
        <f t="shared" si="63"/>
        <v>0</v>
      </c>
      <c r="I40" s="4">
        <f t="shared" si="64"/>
        <v>0</v>
      </c>
      <c r="J40" s="4">
        <f t="shared" si="65"/>
        <v>0</v>
      </c>
      <c r="K40" s="4">
        <f t="shared" si="66"/>
        <v>0</v>
      </c>
      <c r="L40" s="4">
        <f t="shared" si="67"/>
        <v>0</v>
      </c>
      <c r="M40" s="4">
        <f t="shared" si="68"/>
        <v>0</v>
      </c>
      <c r="N40" s="4">
        <f t="shared" si="69"/>
        <v>0</v>
      </c>
      <c r="O40" s="4">
        <f t="shared" si="70"/>
        <v>0</v>
      </c>
      <c r="P40" s="4">
        <f t="shared" si="71"/>
        <v>0</v>
      </c>
      <c r="Q40" s="4">
        <f t="shared" si="72"/>
        <v>0</v>
      </c>
      <c r="BC40" s="7">
        <f t="shared" si="51"/>
        <v>1350</v>
      </c>
      <c r="BD40" s="11">
        <f t="shared" si="52"/>
        <v>1.4771563532754179</v>
      </c>
      <c r="BE40" s="11">
        <f t="shared" si="52"/>
        <v>2.0934790944651027</v>
      </c>
      <c r="BF40" s="11">
        <f t="shared" si="52"/>
        <v>2.7810497063911082</v>
      </c>
      <c r="BG40" s="11">
        <f t="shared" si="52"/>
        <v>3.5460691173951853</v>
      </c>
      <c r="BH40" s="11">
        <f t="shared" si="52"/>
        <v>4.3952003373897517</v>
      </c>
      <c r="BI40" s="11">
        <f t="shared" si="52"/>
        <v>5.335599217098868</v>
      </c>
      <c r="BJ40" s="11">
        <f t="shared" si="52"/>
        <v>6.3749470697439978</v>
      </c>
      <c r="BK40" s="11">
        <f t="shared" si="52"/>
        <v>7.5214852586065772</v>
      </c>
      <c r="BL40" s="11">
        <f t="shared" si="52"/>
        <v>8.7840518591864214</v>
      </c>
      <c r="BM40" s="11">
        <f t="shared" si="52"/>
        <v>10.172120510210613</v>
      </c>
      <c r="BN40" s="11">
        <f t="shared" si="52"/>
        <v>11.695841573542896</v>
      </c>
      <c r="BO40" s="11">
        <f t="shared" si="52"/>
        <v>13.366085729109727</v>
      </c>
      <c r="BP40" s="11">
        <f t="shared" si="52"/>
        <v>15.194490137307948</v>
      </c>
      <c r="BQ40" s="11">
        <f t="shared" si="52"/>
        <v>17.193507308002054</v>
      </c>
      <c r="BR40" s="11"/>
      <c r="CS40" s="2">
        <v>4</v>
      </c>
      <c r="CT40" s="6" t="str">
        <v/>
      </c>
      <c r="CU40" s="6" t="str">
        <v/>
      </c>
      <c r="CV40" s="6" t="str">
        <v/>
      </c>
      <c r="CX40" s="6"/>
      <c r="CY40" s="6"/>
      <c r="CZ40" s="6"/>
    </row>
    <row r="41" spans="2:116" x14ac:dyDescent="0.25">
      <c r="B41" s="2">
        <v>3</v>
      </c>
      <c r="C41" s="104">
        <f>+E86</f>
        <v>0</v>
      </c>
      <c r="D41" s="105">
        <f>+E83</f>
        <v>0</v>
      </c>
      <c r="E41" s="4">
        <f>IF(C41="Y",LOOKUP(D41,BD$3:BM$4),0)</f>
        <v>0</v>
      </c>
      <c r="F41" s="2" t="e">
        <f>LOOKUP(D41,BD$12:BM$13)</f>
        <v>#N/A</v>
      </c>
      <c r="G41" s="4"/>
      <c r="H41" s="4">
        <f>MAX(H31:H40)</f>
        <v>0</v>
      </c>
      <c r="I41" s="4">
        <f t="shared" ref="I41:Q41" si="75">MAX(I31:I40)</f>
        <v>0</v>
      </c>
      <c r="J41" s="4">
        <f t="shared" si="75"/>
        <v>0</v>
      </c>
      <c r="K41" s="4">
        <f t="shared" si="75"/>
        <v>0</v>
      </c>
      <c r="L41" s="4">
        <f t="shared" si="75"/>
        <v>0</v>
      </c>
      <c r="M41" s="4">
        <f t="shared" si="75"/>
        <v>0</v>
      </c>
      <c r="N41" s="4">
        <f t="shared" si="75"/>
        <v>0</v>
      </c>
      <c r="O41" s="4">
        <f t="shared" si="75"/>
        <v>0</v>
      </c>
      <c r="P41" s="4">
        <f t="shared" si="75"/>
        <v>0</v>
      </c>
      <c r="Q41" s="4">
        <f t="shared" si="75"/>
        <v>0</v>
      </c>
      <c r="BC41" s="7">
        <f t="shared" si="51"/>
        <v>1400</v>
      </c>
      <c r="BD41" s="11">
        <f t="shared" si="52"/>
        <v>1.3294407179478762</v>
      </c>
      <c r="BE41" s="11">
        <f t="shared" si="52"/>
        <v>1.8893648827547551</v>
      </c>
      <c r="BF41" s="11">
        <f t="shared" si="52"/>
        <v>2.5168499842839527</v>
      </c>
      <c r="BG41" s="11">
        <f t="shared" si="52"/>
        <v>3.2180577240361301</v>
      </c>
      <c r="BH41" s="11">
        <f t="shared" si="52"/>
        <v>3.9996323070246733</v>
      </c>
      <c r="BI41" s="11">
        <f t="shared" si="52"/>
        <v>4.8687342856027156</v>
      </c>
      <c r="BJ41" s="11">
        <f t="shared" si="52"/>
        <v>5.8330765688157564</v>
      </c>
      <c r="BK41" s="11">
        <f t="shared" si="52"/>
        <v>6.9009627247715324</v>
      </c>
      <c r="BL41" s="11">
        <f t="shared" si="52"/>
        <v>8.0813277104515038</v>
      </c>
      <c r="BM41" s="11">
        <f t="shared" si="52"/>
        <v>9.3837811706692857</v>
      </c>
      <c r="BN41" s="11">
        <f t="shared" si="52"/>
        <v>10.818653455527173</v>
      </c>
      <c r="BO41" s="11">
        <f t="shared" si="52"/>
        <v>12.397044513749265</v>
      </c>
      <c r="BP41" s="11">
        <f t="shared" si="52"/>
        <v>14.130875827696382</v>
      </c>
      <c r="BQ41" s="11">
        <f t="shared" si="52"/>
        <v>16.032945564711905</v>
      </c>
      <c r="BR41" s="11"/>
      <c r="CS41" s="2">
        <v>5</v>
      </c>
      <c r="CT41" s="6" t="str">
        <v/>
      </c>
      <c r="CU41" s="6" t="str">
        <v/>
      </c>
      <c r="CV41" s="6" t="str">
        <v/>
      </c>
      <c r="CX41" s="177"/>
      <c r="CY41" s="6"/>
      <c r="CZ41" s="6"/>
    </row>
    <row r="42" spans="2:116" x14ac:dyDescent="0.25">
      <c r="C42" s="104">
        <f t="shared" ref="C42:C44" si="76">+E87</f>
        <v>0</v>
      </c>
      <c r="D42" s="7">
        <f>+D41</f>
        <v>0</v>
      </c>
      <c r="E42" s="4">
        <f>IF(C42="Y",LOOKUP(D42,BD$5:BM$6),0)</f>
        <v>0</v>
      </c>
      <c r="H42" s="156">
        <f>+'Input R3'!E21</f>
        <v>0</v>
      </c>
      <c r="I42" s="156">
        <f>+'Input R3'!F21</f>
        <v>0</v>
      </c>
      <c r="J42" s="156">
        <f>+'Input R3'!G21</f>
        <v>0</v>
      </c>
      <c r="K42" s="156">
        <f>+'Input R3'!H21</f>
        <v>0</v>
      </c>
      <c r="L42" s="156">
        <f>+'Input R3'!I21</f>
        <v>0</v>
      </c>
      <c r="M42" s="156">
        <f>+'Input R3'!J21</f>
        <v>0</v>
      </c>
      <c r="N42" s="156">
        <f>+'Input R3'!K21</f>
        <v>0</v>
      </c>
      <c r="O42" s="156">
        <f>+'Input R3'!L21</f>
        <v>0</v>
      </c>
      <c r="P42" s="156">
        <f>+'Input R3'!M21</f>
        <v>0</v>
      </c>
      <c r="Q42" s="156">
        <f>+'Input R3'!N21</f>
        <v>0</v>
      </c>
      <c r="BC42" s="7">
        <f t="shared" si="51"/>
        <v>1450</v>
      </c>
      <c r="BD42" s="11">
        <f t="shared" si="52"/>
        <v>1.1964966461530886</v>
      </c>
      <c r="BE42" s="11">
        <f t="shared" si="52"/>
        <v>1.7051518066861664</v>
      </c>
      <c r="BF42" s="11">
        <f t="shared" si="52"/>
        <v>2.2777492357769771</v>
      </c>
      <c r="BG42" s="11">
        <f t="shared" si="52"/>
        <v>2.9203873845627877</v>
      </c>
      <c r="BH42" s="11">
        <f t="shared" si="52"/>
        <v>3.6396653993924519</v>
      </c>
      <c r="BI42" s="11">
        <f t="shared" si="52"/>
        <v>4.442720035612477</v>
      </c>
      <c r="BJ42" s="11">
        <f t="shared" si="52"/>
        <v>5.3372650604664154</v>
      </c>
      <c r="BK42" s="11">
        <f t="shared" si="52"/>
        <v>6.3316332999778782</v>
      </c>
      <c r="BL42" s="11">
        <f t="shared" si="52"/>
        <v>7.43482149361538</v>
      </c>
      <c r="BM42" s="11">
        <f t="shared" si="52"/>
        <v>8.6565381299424118</v>
      </c>
      <c r="BN42" s="11">
        <f t="shared" si="52"/>
        <v>10.00725444636263</v>
      </c>
      <c r="BO42" s="11">
        <f t="shared" si="52"/>
        <v>11.498258786502436</v>
      </c>
      <c r="BP42" s="11">
        <f t="shared" si="52"/>
        <v>13.141714519757627</v>
      </c>
      <c r="BQ42" s="11">
        <f t="shared" si="52"/>
        <v>14.950721739093842</v>
      </c>
      <c r="BR42" s="11"/>
      <c r="CS42" s="2">
        <v>6</v>
      </c>
      <c r="CT42" s="6" t="str">
        <v/>
      </c>
      <c r="CU42" s="6" t="str">
        <v/>
      </c>
      <c r="CV42" s="6" t="str">
        <v/>
      </c>
      <c r="CX42" s="177"/>
      <c r="CY42" s="6"/>
      <c r="CZ42" s="6"/>
    </row>
    <row r="43" spans="2:116" x14ac:dyDescent="0.25">
      <c r="C43" s="104">
        <f t="shared" si="76"/>
        <v>0</v>
      </c>
      <c r="D43" s="7">
        <f t="shared" ref="D43:D44" si="77">+D42</f>
        <v>0</v>
      </c>
      <c r="E43" s="4">
        <f>IF(C43="Y",LOOKUP(D43,BD$7:BM$8),0)</f>
        <v>0</v>
      </c>
      <c r="F43" s="4" t="e">
        <f>MIN(1,F41*E45)</f>
        <v>#N/A</v>
      </c>
      <c r="H43" s="156">
        <f>+'Input R3'!E40</f>
        <v>0</v>
      </c>
      <c r="I43" s="156">
        <f>+'Input R3'!F40</f>
        <v>0</v>
      </c>
      <c r="J43" s="156">
        <f>+'Input R3'!G40</f>
        <v>0</v>
      </c>
      <c r="K43" s="156">
        <f>+'Input R3'!H40</f>
        <v>0</v>
      </c>
      <c r="L43" s="156">
        <f>+'Input R3'!I40</f>
        <v>0</v>
      </c>
      <c r="M43" s="156">
        <f>+'Input R3'!J40</f>
        <v>0</v>
      </c>
      <c r="N43" s="156">
        <f>+'Input R3'!K40</f>
        <v>0</v>
      </c>
      <c r="O43" s="156">
        <f>+'Input R3'!L40</f>
        <v>0</v>
      </c>
      <c r="P43" s="156">
        <f>+'Input R3'!M40</f>
        <v>0</v>
      </c>
      <c r="Q43" s="156">
        <f>+'Input R3'!N40</f>
        <v>0</v>
      </c>
      <c r="BC43" s="7">
        <f t="shared" si="51"/>
        <v>1500</v>
      </c>
      <c r="BD43" s="11">
        <f t="shared" si="52"/>
        <v>1.0768469815377797</v>
      </c>
      <c r="BE43" s="11">
        <f t="shared" si="52"/>
        <v>1.5388995055342651</v>
      </c>
      <c r="BF43" s="11">
        <f t="shared" si="52"/>
        <v>2.0613630583781641</v>
      </c>
      <c r="BG43" s="11">
        <f t="shared" si="52"/>
        <v>2.6502515514907294</v>
      </c>
      <c r="BH43" s="11">
        <f t="shared" si="52"/>
        <v>3.3120955134471304</v>
      </c>
      <c r="BI43" s="11">
        <f t="shared" si="52"/>
        <v>4.0539820324963838</v>
      </c>
      <c r="BJ43" s="11">
        <f t="shared" si="52"/>
        <v>4.8835975303267682</v>
      </c>
      <c r="BK43" s="11">
        <f t="shared" si="52"/>
        <v>5.8092735527297013</v>
      </c>
      <c r="BL43" s="11">
        <f t="shared" si="52"/>
        <v>6.8400357741261466</v>
      </c>
      <c r="BM43" s="11">
        <f t="shared" si="52"/>
        <v>7.9856564248718707</v>
      </c>
      <c r="BN43" s="11">
        <f t="shared" si="52"/>
        <v>9.2567103628854284</v>
      </c>
      <c r="BO43" s="11">
        <f t="shared" si="52"/>
        <v>10.664635024481003</v>
      </c>
      <c r="BP43" s="11">
        <f t="shared" si="52"/>
        <v>12.221794503374586</v>
      </c>
      <c r="BQ43" s="11">
        <f t="shared" si="52"/>
        <v>13.941548021704998</v>
      </c>
      <c r="BR43" s="11"/>
      <c r="CS43" s="2">
        <v>7</v>
      </c>
      <c r="CT43" s="6" t="str">
        <v/>
      </c>
      <c r="CU43" s="6" t="str">
        <v/>
      </c>
      <c r="CV43" s="6" t="str">
        <v/>
      </c>
      <c r="CX43" s="6"/>
      <c r="CY43" s="6"/>
      <c r="CZ43" s="6"/>
    </row>
    <row r="44" spans="2:116" x14ac:dyDescent="0.25">
      <c r="C44" s="104">
        <f t="shared" si="76"/>
        <v>0</v>
      </c>
      <c r="D44" s="7">
        <f t="shared" si="77"/>
        <v>0</v>
      </c>
      <c r="E44" s="4">
        <f>IF(C44="Y",LOOKUP(D44,BD$9:BM$10),0)</f>
        <v>0</v>
      </c>
      <c r="BC44" s="7">
        <f t="shared" si="51"/>
        <v>1550</v>
      </c>
      <c r="BD44" s="11">
        <f t="shared" si="52"/>
        <v>0.96916228338400179</v>
      </c>
      <c r="BE44" s="11">
        <f t="shared" si="52"/>
        <v>1.3888568037446742</v>
      </c>
      <c r="BF44" s="11">
        <f t="shared" si="52"/>
        <v>1.8655335678322384</v>
      </c>
      <c r="BG44" s="11">
        <f t="shared" si="52"/>
        <v>2.4051032829778367</v>
      </c>
      <c r="BH44" s="11">
        <f t="shared" si="52"/>
        <v>3.014006917236888</v>
      </c>
      <c r="BI44" s="11">
        <f t="shared" si="52"/>
        <v>3.6992586046529494</v>
      </c>
      <c r="BJ44" s="11">
        <f t="shared" si="52"/>
        <v>4.4684917402489912</v>
      </c>
      <c r="BK44" s="11">
        <f t="shared" si="52"/>
        <v>5.3300084846294986</v>
      </c>
      <c r="BL44" s="11">
        <f t="shared" si="52"/>
        <v>6.2928329121960518</v>
      </c>
      <c r="BM44" s="11">
        <f t="shared" si="52"/>
        <v>7.3667680519442973</v>
      </c>
      <c r="BN44" s="11">
        <f t="shared" si="52"/>
        <v>8.562457085669017</v>
      </c>
      <c r="BO44" s="11">
        <f t="shared" si="52"/>
        <v>9.8914489852061234</v>
      </c>
      <c r="BP44" s="11">
        <f t="shared" si="52"/>
        <v>11.366268888138357</v>
      </c>
      <c r="BQ44" s="11">
        <f t="shared" si="52"/>
        <v>13.000493530239901</v>
      </c>
      <c r="BR44" s="11"/>
      <c r="CS44" s="2">
        <v>8</v>
      </c>
      <c r="CT44" s="6" t="str">
        <v/>
      </c>
      <c r="CU44" s="6" t="str">
        <v/>
      </c>
      <c r="CV44" s="6" t="str">
        <v/>
      </c>
      <c r="CX44" s="6"/>
      <c r="CY44" s="6"/>
      <c r="CZ44" s="6"/>
    </row>
    <row r="45" spans="2:116" x14ac:dyDescent="0.25">
      <c r="E45" s="10">
        <f>SUM(E41:E44)</f>
        <v>0</v>
      </c>
      <c r="H45" s="2">
        <f t="array" ref="H45:I54">TRANSPOSE(H42:Q43)</f>
        <v>0</v>
      </c>
      <c r="I45" s="2">
        <v>0</v>
      </c>
      <c r="BC45" s="7">
        <f t="shared" si="51"/>
        <v>1600</v>
      </c>
      <c r="BD45" s="11">
        <f t="shared" si="52"/>
        <v>0.8722460550456016</v>
      </c>
      <c r="BE45" s="11">
        <f t="shared" si="52"/>
        <v>1.2534432653795684</v>
      </c>
      <c r="BF45" s="11">
        <f t="shared" si="52"/>
        <v>1.6883078788881756</v>
      </c>
      <c r="BG45" s="11">
        <f t="shared" si="52"/>
        <v>2.1826312293023866</v>
      </c>
      <c r="BH45" s="11">
        <f t="shared" si="52"/>
        <v>2.7427462946855674</v>
      </c>
      <c r="BI45" s="11">
        <f t="shared" si="52"/>
        <v>3.3755734767458154</v>
      </c>
      <c r="BJ45" s="11">
        <f t="shared" si="52"/>
        <v>4.0886699423278259</v>
      </c>
      <c r="BK45" s="11">
        <f t="shared" si="52"/>
        <v>4.8902827846475629</v>
      </c>
      <c r="BL45" s="11">
        <f t="shared" si="52"/>
        <v>5.7894062792203647</v>
      </c>
      <c r="BM45" s="11">
        <f t="shared" si="52"/>
        <v>6.7958435279186107</v>
      </c>
      <c r="BN45" s="11">
        <f t="shared" si="52"/>
        <v>7.9202728042438366</v>
      </c>
      <c r="BO45" s="11">
        <f t="shared" si="52"/>
        <v>9.1743189337786735</v>
      </c>
      <c r="BP45" s="11">
        <f t="shared" si="52"/>
        <v>10.570630065968665</v>
      </c>
      <c r="BQ45" s="11">
        <f t="shared" si="52"/>
        <v>12.122960216948698</v>
      </c>
      <c r="BR45" s="11"/>
      <c r="CS45" s="2">
        <v>9</v>
      </c>
      <c r="CT45" s="6" t="str">
        <v/>
      </c>
      <c r="CU45" s="6" t="str">
        <v/>
      </c>
      <c r="CV45" s="6" t="str">
        <v/>
      </c>
      <c r="CX45" s="6"/>
      <c r="CY45" s="6"/>
      <c r="CZ45" s="6"/>
    </row>
    <row r="46" spans="2:116" x14ac:dyDescent="0.25">
      <c r="B46" s="2">
        <v>4</v>
      </c>
      <c r="C46" s="104">
        <f>+F86</f>
        <v>0</v>
      </c>
      <c r="D46" s="105">
        <f>+F83</f>
        <v>0</v>
      </c>
      <c r="E46" s="4">
        <f>IF(C46="Y",LOOKUP(D46,BD$3:BM$4),0)</f>
        <v>0</v>
      </c>
      <c r="F46" s="2" t="e">
        <f>LOOKUP(D46,BD$12:BM$13)</f>
        <v>#N/A</v>
      </c>
      <c r="G46" s="4"/>
      <c r="H46" s="4">
        <v>0</v>
      </c>
      <c r="I46" s="4">
        <v>0</v>
      </c>
      <c r="J46" s="4"/>
      <c r="K46" s="4"/>
      <c r="L46" s="4"/>
      <c r="M46" s="4"/>
      <c r="BC46" s="7">
        <f t="shared" si="51"/>
        <v>1650</v>
      </c>
      <c r="BD46" s="11">
        <f t="shared" si="52"/>
        <v>0.78502144954104147</v>
      </c>
      <c r="BE46" s="11">
        <f t="shared" si="52"/>
        <v>1.1312325470050604</v>
      </c>
      <c r="BF46" s="11">
        <f t="shared" si="52"/>
        <v>1.5279186303937988</v>
      </c>
      <c r="BG46" s="11">
        <f t="shared" si="52"/>
        <v>1.9807378405919156</v>
      </c>
      <c r="BH46" s="11">
        <f t="shared" si="52"/>
        <v>2.4958991281638658</v>
      </c>
      <c r="BI46" s="11">
        <f t="shared" si="52"/>
        <v>3.0802107975305559</v>
      </c>
      <c r="BJ46" s="11">
        <f t="shared" si="52"/>
        <v>3.7411329972299594</v>
      </c>
      <c r="BK46" s="11">
        <f t="shared" si="52"/>
        <v>4.4868344549141375</v>
      </c>
      <c r="BL46" s="11">
        <f t="shared" si="52"/>
        <v>5.3262537768827327</v>
      </c>
      <c r="BM46" s="11">
        <f t="shared" si="52"/>
        <v>6.2691656545049153</v>
      </c>
      <c r="BN46" s="11">
        <f t="shared" si="52"/>
        <v>7.3262523439255451</v>
      </c>
      <c r="BO46" s="11">
        <f t="shared" si="52"/>
        <v>8.5091808110797142</v>
      </c>
      <c r="BP46" s="11">
        <f t="shared" si="52"/>
        <v>9.8306859613508522</v>
      </c>
      <c r="BQ46" s="11">
        <f t="shared" si="52"/>
        <v>11.304660402304652</v>
      </c>
      <c r="BR46" s="11"/>
      <c r="CS46" s="2">
        <v>10</v>
      </c>
      <c r="CT46" s="6" t="str">
        <v/>
      </c>
      <c r="CU46" s="6" t="str">
        <v/>
      </c>
      <c r="CV46" s="6" t="str">
        <v/>
      </c>
      <c r="CX46" s="6"/>
      <c r="CY46" s="6"/>
      <c r="CZ46" s="6"/>
    </row>
    <row r="47" spans="2:116" x14ac:dyDescent="0.25">
      <c r="C47" s="104">
        <f t="shared" ref="C47:C49" si="78">+F87</f>
        <v>0</v>
      </c>
      <c r="D47" s="7">
        <f>+D46</f>
        <v>0</v>
      </c>
      <c r="E47" s="4">
        <f>IF(C47="Y",LOOKUP(D47,BD$5:BM$6),0)</f>
        <v>0</v>
      </c>
      <c r="H47" s="2">
        <v>0</v>
      </c>
      <c r="I47" s="2">
        <v>0</v>
      </c>
      <c r="BC47" s="7">
        <f t="shared" si="51"/>
        <v>1700</v>
      </c>
      <c r="BD47" s="11">
        <f t="shared" si="52"/>
        <v>0.70651930458693735</v>
      </c>
      <c r="BE47" s="11">
        <f t="shared" si="52"/>
        <v>1.0209373736720671</v>
      </c>
      <c r="BF47" s="11">
        <f t="shared" si="52"/>
        <v>1.3827663605063878</v>
      </c>
      <c r="BG47" s="11">
        <f t="shared" si="52"/>
        <v>1.7975195903371632</v>
      </c>
      <c r="BH47" s="11">
        <f t="shared" si="52"/>
        <v>2.2712682066291174</v>
      </c>
      <c r="BI47" s="11">
        <f t="shared" si="52"/>
        <v>2.8106923527466314</v>
      </c>
      <c r="BJ47" s="11">
        <f t="shared" si="52"/>
        <v>3.4231366924654116</v>
      </c>
      <c r="BK47" s="11">
        <f t="shared" si="52"/>
        <v>4.1166706123837198</v>
      </c>
      <c r="BL47" s="11">
        <f t="shared" si="52"/>
        <v>4.9001534747321118</v>
      </c>
      <c r="BM47" s="11">
        <f t="shared" si="52"/>
        <v>5.7833053162807815</v>
      </c>
      <c r="BN47" s="11">
        <f t="shared" si="52"/>
        <v>6.7767834181311253</v>
      </c>
      <c r="BO47" s="11">
        <f t="shared" si="52"/>
        <v>7.8922652022764304</v>
      </c>
      <c r="BP47" s="11">
        <f t="shared" si="52"/>
        <v>9.1425379440562864</v>
      </c>
      <c r="BQ47" s="11">
        <f t="shared" si="52"/>
        <v>10.541595825149081</v>
      </c>
      <c r="BR47" s="11"/>
      <c r="CS47" s="2">
        <v>1</v>
      </c>
      <c r="CT47" s="6" t="str">
        <v/>
      </c>
      <c r="CU47" s="6" t="str">
        <v/>
      </c>
      <c r="CV47" s="6" t="str">
        <v/>
      </c>
      <c r="CX47" s="6"/>
      <c r="CY47" s="6"/>
      <c r="CZ47" s="6"/>
    </row>
    <row r="48" spans="2:116" x14ac:dyDescent="0.25">
      <c r="C48" s="104">
        <f t="shared" si="78"/>
        <v>0</v>
      </c>
      <c r="D48" s="7">
        <f t="shared" ref="D48:D49" si="79">+D47</f>
        <v>0</v>
      </c>
      <c r="E48" s="4">
        <f>IF(C48="Y",LOOKUP(D48,BD$7:BM$8),0)</f>
        <v>0</v>
      </c>
      <c r="F48" s="4" t="e">
        <f>MIN(1,F46*E50)</f>
        <v>#N/A</v>
      </c>
      <c r="H48" s="2">
        <v>0</v>
      </c>
      <c r="I48" s="2">
        <v>0</v>
      </c>
      <c r="BC48" s="7">
        <f t="shared" si="51"/>
        <v>1750</v>
      </c>
      <c r="BD48" s="11">
        <f t="shared" si="52"/>
        <v>0.63586737412824368</v>
      </c>
      <c r="BE48" s="11">
        <f t="shared" si="52"/>
        <v>0.92139597973904053</v>
      </c>
      <c r="BF48" s="11">
        <f t="shared" si="52"/>
        <v>1.2514035562582808</v>
      </c>
      <c r="BG48" s="11">
        <f t="shared" si="52"/>
        <v>1.6312490282309753</v>
      </c>
      <c r="BH48" s="11">
        <f t="shared" si="52"/>
        <v>2.0668540680324963</v>
      </c>
      <c r="BI48" s="11">
        <f t="shared" si="52"/>
        <v>2.5647567718813007</v>
      </c>
      <c r="BJ48" s="11">
        <f t="shared" si="52"/>
        <v>3.1321700736058506</v>
      </c>
      <c r="BK48" s="11">
        <f t="shared" si="52"/>
        <v>3.7770452868620614</v>
      </c>
      <c r="BL48" s="11">
        <f t="shared" si="52"/>
        <v>4.5081411967535407</v>
      </c>
      <c r="BM48" s="11">
        <f t="shared" si="52"/>
        <v>5.3350991542690185</v>
      </c>
      <c r="BN48" s="11">
        <f t="shared" si="52"/>
        <v>6.2685246617712878</v>
      </c>
      <c r="BO48" s="11">
        <f t="shared" si="52"/>
        <v>7.3200759751113846</v>
      </c>
      <c r="BP48" s="11">
        <f t="shared" si="52"/>
        <v>8.5025602879723401</v>
      </c>
      <c r="BQ48" s="11">
        <f t="shared" si="52"/>
        <v>9.8300381069515108</v>
      </c>
      <c r="BR48" s="11"/>
      <c r="CS48" s="2">
        <v>2</v>
      </c>
      <c r="CT48" s="6" t="str">
        <v/>
      </c>
      <c r="CU48" s="6" t="str">
        <v/>
      </c>
      <c r="CV48" s="6" t="str">
        <v/>
      </c>
      <c r="CX48" s="177"/>
      <c r="CY48" s="6"/>
      <c r="CZ48" s="6"/>
    </row>
    <row r="49" spans="2:104" x14ac:dyDescent="0.25">
      <c r="C49" s="104">
        <f t="shared" si="78"/>
        <v>0</v>
      </c>
      <c r="D49" s="7">
        <f t="shared" si="79"/>
        <v>0</v>
      </c>
      <c r="E49" s="4">
        <f>IF(C49="Y",LOOKUP(D49,BD$9:BM$10),0)</f>
        <v>0</v>
      </c>
      <c r="H49" s="2">
        <v>0</v>
      </c>
      <c r="I49" s="2">
        <v>0</v>
      </c>
      <c r="BC49" s="7">
        <f t="shared" si="51"/>
        <v>1800</v>
      </c>
      <c r="BD49" s="11">
        <f t="shared" si="52"/>
        <v>0.57228063671541929</v>
      </c>
      <c r="BE49" s="11">
        <f t="shared" si="52"/>
        <v>0.83155987171448409</v>
      </c>
      <c r="BF49" s="11">
        <f t="shared" si="52"/>
        <v>1.132520218413744</v>
      </c>
      <c r="BG49" s="11">
        <f t="shared" si="52"/>
        <v>1.4803584931196099</v>
      </c>
      <c r="BH49" s="11">
        <f t="shared" si="52"/>
        <v>1.8808372019095712</v>
      </c>
      <c r="BI49" s="11">
        <f t="shared" si="52"/>
        <v>2.3403405543416862</v>
      </c>
      <c r="BJ49" s="11">
        <f t="shared" si="52"/>
        <v>2.8659356173493524</v>
      </c>
      <c r="BK49" s="11">
        <f t="shared" si="52"/>
        <v>3.4654390506959398</v>
      </c>
      <c r="BL49" s="11">
        <f t="shared" si="52"/>
        <v>4.1474899010132553</v>
      </c>
      <c r="BM49" s="11">
        <f t="shared" si="52"/>
        <v>4.9216289698131668</v>
      </c>
      <c r="BN49" s="11">
        <f t="shared" si="52"/>
        <v>5.7983853121384383</v>
      </c>
      <c r="BO49" s="11">
        <f t="shared" si="52"/>
        <v>6.7893704669158055</v>
      </c>
      <c r="BP49" s="11">
        <f t="shared" si="52"/>
        <v>7.9073810678142706</v>
      </c>
      <c r="BQ49" s="11">
        <f t="shared" si="52"/>
        <v>9.1665105347322768</v>
      </c>
      <c r="BR49" s="11"/>
      <c r="CS49" s="2">
        <v>3</v>
      </c>
      <c r="CT49" s="6" t="str">
        <v/>
      </c>
      <c r="CU49" s="6" t="str">
        <v/>
      </c>
      <c r="CV49" s="6" t="str">
        <v/>
      </c>
      <c r="CX49" s="6"/>
      <c r="CY49" s="6"/>
      <c r="CZ49" s="6"/>
    </row>
    <row r="50" spans="2:104" x14ac:dyDescent="0.25">
      <c r="E50" s="10">
        <f>SUM(E46:E49)</f>
        <v>0</v>
      </c>
      <c r="H50" s="2">
        <v>0</v>
      </c>
      <c r="I50" s="2">
        <v>0</v>
      </c>
      <c r="BC50" s="7">
        <f t="shared" si="51"/>
        <v>1850</v>
      </c>
      <c r="BD50" s="11">
        <f t="shared" si="52"/>
        <v>0.51505257304387742</v>
      </c>
      <c r="BE50" s="11">
        <f t="shared" si="52"/>
        <v>0.75048278422232184</v>
      </c>
      <c r="BF50" s="11">
        <f t="shared" si="52"/>
        <v>1.0249307976644382</v>
      </c>
      <c r="BG50" s="11">
        <f t="shared" si="52"/>
        <v>1.3434253325060457</v>
      </c>
      <c r="BH50" s="11">
        <f t="shared" si="52"/>
        <v>1.7115618537377093</v>
      </c>
      <c r="BI50" s="11">
        <f t="shared" si="52"/>
        <v>2.1355607558367882</v>
      </c>
      <c r="BJ50" s="11">
        <f t="shared" si="52"/>
        <v>2.6223310898746566</v>
      </c>
      <c r="BK50" s="11">
        <f t="shared" si="52"/>
        <v>3.1795403290135238</v>
      </c>
      <c r="BL50" s="11">
        <f t="shared" si="52"/>
        <v>3.8156907089321934</v>
      </c>
      <c r="BM50" s="11">
        <f t="shared" si="52"/>
        <v>4.5402027246526444</v>
      </c>
      <c r="BN50" s="11">
        <f t="shared" si="52"/>
        <v>5.3635064137280528</v>
      </c>
      <c r="BO50" s="11">
        <f t="shared" si="52"/>
        <v>6.2971411080644062</v>
      </c>
      <c r="BP50" s="11">
        <f t="shared" si="52"/>
        <v>7.3538643930672665</v>
      </c>
      <c r="BQ50" s="11">
        <f t="shared" si="52"/>
        <v>8.5477710736378416</v>
      </c>
      <c r="BR50" s="11"/>
      <c r="CS50" s="2">
        <v>4</v>
      </c>
      <c r="CT50" s="6" t="str">
        <v/>
      </c>
      <c r="CU50" s="6" t="str">
        <v/>
      </c>
      <c r="CV50" s="6" t="str">
        <v/>
      </c>
      <c r="CX50" s="6"/>
      <c r="CY50" s="6"/>
      <c r="CZ50" s="6"/>
    </row>
    <row r="51" spans="2:104" x14ac:dyDescent="0.25">
      <c r="B51" s="2">
        <v>5</v>
      </c>
      <c r="C51" s="104">
        <f>+G86</f>
        <v>0</v>
      </c>
      <c r="D51" s="105">
        <f>+G83</f>
        <v>0</v>
      </c>
      <c r="E51" s="4">
        <f>IF(C51="Y",LOOKUP(D51,BD$3:BM$4),0)</f>
        <v>0</v>
      </c>
      <c r="F51" s="2" t="e">
        <f>LOOKUP(D51,BD$12:BM$13)</f>
        <v>#N/A</v>
      </c>
      <c r="G51" s="4"/>
      <c r="H51" s="4">
        <v>0</v>
      </c>
      <c r="I51" s="4">
        <v>0</v>
      </c>
      <c r="J51" s="4"/>
      <c r="K51" s="4"/>
      <c r="L51" s="4"/>
      <c r="M51" s="4"/>
      <c r="BC51" s="7">
        <f t="shared" si="51"/>
        <v>1900</v>
      </c>
      <c r="BD51" s="11">
        <f t="shared" si="52"/>
        <v>0.46354731573948971</v>
      </c>
      <c r="BE51" s="11">
        <f t="shared" si="52"/>
        <v>0.67731071276064547</v>
      </c>
      <c r="BF51" s="11">
        <f t="shared" si="52"/>
        <v>0.92756237188631652</v>
      </c>
      <c r="BG51" s="11">
        <f t="shared" si="52"/>
        <v>1.2191584892492362</v>
      </c>
      <c r="BH51" s="11">
        <f t="shared" si="52"/>
        <v>1.5575212869013151</v>
      </c>
      <c r="BI51" s="11">
        <f t="shared" si="52"/>
        <v>1.9486991897010686</v>
      </c>
      <c r="BJ51" s="11">
        <f t="shared" si="52"/>
        <v>2.3994329472353102</v>
      </c>
      <c r="BK51" s="11">
        <f t="shared" si="52"/>
        <v>2.9172282518699069</v>
      </c>
      <c r="BL51" s="11">
        <f t="shared" si="52"/>
        <v>3.5104354522176164</v>
      </c>
      <c r="BM51" s="11">
        <f t="shared" si="52"/>
        <v>4.1883370134920623</v>
      </c>
      <c r="BN51" s="11">
        <f t="shared" si="52"/>
        <v>4.9612434326984465</v>
      </c>
      <c r="BO51" s="11">
        <f t="shared" si="52"/>
        <v>5.8405983777297328</v>
      </c>
      <c r="BP51" s="11">
        <f t="shared" si="52"/>
        <v>6.8390938855525532</v>
      </c>
      <c r="BQ51" s="11">
        <f t="shared" si="52"/>
        <v>7.9707965261672813</v>
      </c>
      <c r="BR51" s="11"/>
      <c r="CS51" s="2">
        <v>5</v>
      </c>
      <c r="CT51" s="6" t="str">
        <v/>
      </c>
      <c r="CU51" s="6" t="str">
        <v/>
      </c>
      <c r="CV51" s="6" t="str">
        <v/>
      </c>
      <c r="CX51" s="6"/>
      <c r="CY51" s="177"/>
      <c r="CZ51" s="177"/>
    </row>
    <row r="52" spans="2:104" x14ac:dyDescent="0.25">
      <c r="C52" s="104">
        <f t="shared" ref="C52:C54" si="80">+G87</f>
        <v>0</v>
      </c>
      <c r="D52" s="7">
        <f>+D51</f>
        <v>0</v>
      </c>
      <c r="E52" s="4">
        <f>IF(C52="Y",LOOKUP(D52,BD$5:BM$6),0)</f>
        <v>0</v>
      </c>
      <c r="H52" s="2">
        <v>0</v>
      </c>
      <c r="I52" s="2">
        <v>0</v>
      </c>
      <c r="BC52" s="7">
        <f t="shared" si="51"/>
        <v>1950</v>
      </c>
      <c r="BD52" s="11">
        <f t="shared" si="52"/>
        <v>0.41719258416554073</v>
      </c>
      <c r="BE52" s="11">
        <f t="shared" si="52"/>
        <v>0.61127291826648256</v>
      </c>
      <c r="BF52" s="11">
        <f t="shared" ref="BF52:BQ73" si="81">+BF51*BF$16</f>
        <v>0.8394439465571164</v>
      </c>
      <c r="BG52" s="11">
        <f t="shared" si="81"/>
        <v>1.1063863289936817</v>
      </c>
      <c r="BH52" s="11">
        <f t="shared" si="81"/>
        <v>1.4173443710801965</v>
      </c>
      <c r="BI52" s="11">
        <f t="shared" si="81"/>
        <v>1.7781880106022245</v>
      </c>
      <c r="BJ52" s="11">
        <f t="shared" si="81"/>
        <v>2.1954811467203079</v>
      </c>
      <c r="BK52" s="11">
        <f t="shared" si="81"/>
        <v>2.6765569210906386</v>
      </c>
      <c r="BL52" s="11">
        <f t="shared" si="81"/>
        <v>3.2296006160402055</v>
      </c>
      <c r="BM52" s="11">
        <f t="shared" si="81"/>
        <v>3.8637408949464258</v>
      </c>
      <c r="BN52" s="11">
        <f t="shared" si="81"/>
        <v>4.5891501752460604</v>
      </c>
      <c r="BO52" s="11">
        <f t="shared" si="81"/>
        <v>5.4171549953443234</v>
      </c>
      <c r="BP52" s="11">
        <f t="shared" si="81"/>
        <v>6.3603573135638705</v>
      </c>
      <c r="BQ52" s="11">
        <f t="shared" si="81"/>
        <v>7.4327677606509841</v>
      </c>
      <c r="BR52" s="11"/>
      <c r="CS52" s="2">
        <v>6</v>
      </c>
      <c r="CT52" s="6" t="str">
        <v/>
      </c>
      <c r="CU52" s="6" t="str">
        <v/>
      </c>
      <c r="CV52" s="6" t="str">
        <v/>
      </c>
      <c r="CX52" s="6"/>
      <c r="CY52" s="177"/>
      <c r="CZ52" s="6"/>
    </row>
    <row r="53" spans="2:104" x14ac:dyDescent="0.25">
      <c r="C53" s="104">
        <f t="shared" si="80"/>
        <v>0</v>
      </c>
      <c r="D53" s="7">
        <f t="shared" ref="D53:D54" si="82">+D52</f>
        <v>0</v>
      </c>
      <c r="E53" s="4">
        <f>IF(C53="Y",LOOKUP(D53,BD$7:BM$8),0)</f>
        <v>0</v>
      </c>
      <c r="F53" s="4" t="e">
        <f>MIN(1,F51*E55)</f>
        <v>#N/A</v>
      </c>
      <c r="H53" s="2">
        <v>0</v>
      </c>
      <c r="I53" s="2">
        <v>0</v>
      </c>
      <c r="BC53" s="7">
        <f t="shared" si="51"/>
        <v>2000</v>
      </c>
      <c r="BD53" s="11">
        <f t="shared" ref="BD53:BH101" si="83">+BD52*BD$16</f>
        <v>0.37547332574898667</v>
      </c>
      <c r="BE53" s="11">
        <f t="shared" si="83"/>
        <v>0.55167380873550054</v>
      </c>
      <c r="BF53" s="11">
        <f t="shared" si="81"/>
        <v>0.75969677163419025</v>
      </c>
      <c r="BG53" s="11">
        <f t="shared" si="81"/>
        <v>1.004045593561766</v>
      </c>
      <c r="BH53" s="11">
        <f t="shared" si="81"/>
        <v>1.2897833776829786</v>
      </c>
      <c r="BI53" s="11">
        <f t="shared" si="81"/>
        <v>1.6225965596745295</v>
      </c>
      <c r="BJ53" s="11">
        <f t="shared" si="81"/>
        <v>2.0088652492490811</v>
      </c>
      <c r="BK53" s="11">
        <f t="shared" si="81"/>
        <v>2.4557409751006598</v>
      </c>
      <c r="BL53" s="11">
        <f t="shared" si="81"/>
        <v>2.9712325667569877</v>
      </c>
      <c r="BM53" s="11">
        <f t="shared" si="81"/>
        <v>3.5643009755880759</v>
      </c>
      <c r="BN53" s="11">
        <f t="shared" si="81"/>
        <v>4.2449639121026035</v>
      </c>
      <c r="BO53" s="11">
        <f t="shared" si="81"/>
        <v>5.024411258181857</v>
      </c>
      <c r="BP53" s="11">
        <f t="shared" si="81"/>
        <v>5.9151323016143955</v>
      </c>
      <c r="BQ53" s="11">
        <f t="shared" si="81"/>
        <v>6.9310559368070379</v>
      </c>
      <c r="BR53" s="11"/>
      <c r="CS53" s="2">
        <v>7</v>
      </c>
      <c r="CT53" s="6" t="str">
        <v/>
      </c>
      <c r="CU53" s="6" t="str">
        <v/>
      </c>
      <c r="CV53" s="6" t="str">
        <v/>
      </c>
      <c r="CX53" s="6"/>
      <c r="CY53" s="6"/>
      <c r="CZ53" s="6"/>
    </row>
    <row r="54" spans="2:104" x14ac:dyDescent="0.25">
      <c r="C54" s="104">
        <f t="shared" si="80"/>
        <v>0</v>
      </c>
      <c r="D54" s="7">
        <f t="shared" si="82"/>
        <v>0</v>
      </c>
      <c r="E54" s="4">
        <f>IF(C54="Y",LOOKUP(D54,BD$9:BM$10),0)</f>
        <v>0</v>
      </c>
      <c r="H54" s="2">
        <v>0</v>
      </c>
      <c r="I54" s="2">
        <v>0</v>
      </c>
      <c r="BC54" s="7">
        <f t="shared" si="51"/>
        <v>2050</v>
      </c>
      <c r="BD54" s="11">
        <f t="shared" si="83"/>
        <v>0.337925993174088</v>
      </c>
      <c r="BE54" s="11">
        <f t="shared" si="83"/>
        <v>0.4978856123837892</v>
      </c>
      <c r="BF54" s="11">
        <f t="shared" si="81"/>
        <v>0.68752557832894212</v>
      </c>
      <c r="BG54" s="11">
        <f t="shared" si="81"/>
        <v>0.91117137615730259</v>
      </c>
      <c r="BH54" s="11">
        <f t="shared" si="81"/>
        <v>1.1737028736915103</v>
      </c>
      <c r="BI54" s="11">
        <f t="shared" si="81"/>
        <v>1.4806193607030078</v>
      </c>
      <c r="BJ54" s="11">
        <f t="shared" si="81"/>
        <v>1.8381117030629086</v>
      </c>
      <c r="BK54" s="11">
        <f t="shared" si="81"/>
        <v>2.2531423446548544</v>
      </c>
      <c r="BL54" s="11">
        <f t="shared" si="81"/>
        <v>2.7335339614164273</v>
      </c>
      <c r="BM54" s="11">
        <f t="shared" si="81"/>
        <v>3.2880676499799986</v>
      </c>
      <c r="BN54" s="11">
        <f t="shared" si="81"/>
        <v>3.9265916186949061</v>
      </c>
      <c r="BO54" s="11">
        <f t="shared" si="81"/>
        <v>4.6601414419636695</v>
      </c>
      <c r="BP54" s="11">
        <f t="shared" si="81"/>
        <v>5.5010730405013843</v>
      </c>
      <c r="BQ54" s="11">
        <f t="shared" si="81"/>
        <v>6.4632096610725585</v>
      </c>
      <c r="BR54" s="11"/>
      <c r="CS54" s="2">
        <v>8</v>
      </c>
      <c r="CT54" s="6" t="str">
        <v/>
      </c>
      <c r="CU54" s="6" t="str">
        <v/>
      </c>
      <c r="CV54" s="6" t="str">
        <v/>
      </c>
      <c r="CX54" s="6"/>
      <c r="CY54" s="6"/>
      <c r="CZ54" s="6"/>
    </row>
    <row r="55" spans="2:104" x14ac:dyDescent="0.25">
      <c r="E55" s="10">
        <f>SUM(E51:E54)</f>
        <v>0</v>
      </c>
      <c r="BC55" s="7">
        <f t="shared" si="51"/>
        <v>2100</v>
      </c>
      <c r="BD55" s="11">
        <f t="shared" si="83"/>
        <v>0.3041333938566792</v>
      </c>
      <c r="BE55" s="11">
        <f t="shared" si="83"/>
        <v>0.44934176517636976</v>
      </c>
      <c r="BF55" s="11">
        <f t="shared" si="81"/>
        <v>0.62221064838769258</v>
      </c>
      <c r="BG55" s="11">
        <f t="shared" si="81"/>
        <v>0.82688802386275195</v>
      </c>
      <c r="BH55" s="11">
        <f t="shared" si="81"/>
        <v>1.0680696150592741</v>
      </c>
      <c r="BI55" s="11">
        <f t="shared" si="81"/>
        <v>1.3510651666414943</v>
      </c>
      <c r="BJ55" s="11">
        <f t="shared" si="81"/>
        <v>1.6818722083025608</v>
      </c>
      <c r="BK55" s="11">
        <f t="shared" si="81"/>
        <v>2.067258101220828</v>
      </c>
      <c r="BL55" s="11">
        <f t="shared" si="81"/>
        <v>2.5148512445031121</v>
      </c>
      <c r="BM55" s="11">
        <f t="shared" si="81"/>
        <v>3.0332424071065471</v>
      </c>
      <c r="BN55" s="11">
        <f t="shared" si="81"/>
        <v>3.6320972472927862</v>
      </c>
      <c r="BO55" s="11">
        <f t="shared" si="81"/>
        <v>4.322281187421301</v>
      </c>
      <c r="BP55" s="11">
        <f t="shared" si="81"/>
        <v>5.1159979276662844</v>
      </c>
      <c r="BQ55" s="11">
        <f t="shared" si="81"/>
        <v>6.0269430089501563</v>
      </c>
      <c r="BR55" s="11"/>
      <c r="CS55" s="2">
        <v>9</v>
      </c>
      <c r="CT55" s="6" t="str">
        <v/>
      </c>
      <c r="CU55" s="6" t="str">
        <v/>
      </c>
      <c r="CV55" s="6" t="str">
        <v/>
      </c>
      <c r="CX55" s="6"/>
      <c r="CY55" s="6"/>
      <c r="CZ55" s="6"/>
    </row>
    <row r="56" spans="2:104" x14ac:dyDescent="0.25">
      <c r="B56" s="2">
        <v>6</v>
      </c>
      <c r="C56" s="104">
        <f>+H86</f>
        <v>0</v>
      </c>
      <c r="D56" s="105">
        <f>+H83</f>
        <v>0</v>
      </c>
      <c r="E56" s="4">
        <f>IF(C56="Y",LOOKUP(D56,BD$3:BM$4),0)</f>
        <v>0</v>
      </c>
      <c r="F56" s="2" t="e">
        <f>LOOKUP(D56,BD$12:BM$13)</f>
        <v>#N/A</v>
      </c>
      <c r="G56" s="4"/>
      <c r="H56" s="2">
        <f>+'Input R3'!E12</f>
        <v>0</v>
      </c>
      <c r="I56" s="2">
        <f>+'Input R3'!F12</f>
        <v>0</v>
      </c>
      <c r="J56" s="2">
        <f>+'Input R3'!G12</f>
        <v>0</v>
      </c>
      <c r="K56" s="2">
        <f>+'Input R3'!H12</f>
        <v>0</v>
      </c>
      <c r="L56" s="2">
        <f>+'Input R3'!I12</f>
        <v>0</v>
      </c>
      <c r="M56" s="2">
        <f>+'Input R3'!J12</f>
        <v>0</v>
      </c>
      <c r="N56" s="2">
        <f>+'Input R3'!K12</f>
        <v>0</v>
      </c>
      <c r="O56" s="2">
        <f>+'Input R3'!L12</f>
        <v>0</v>
      </c>
      <c r="P56" s="2">
        <f>+'Input R3'!M12</f>
        <v>0</v>
      </c>
      <c r="Q56" s="2">
        <f>+'Input R3'!N12</f>
        <v>0</v>
      </c>
      <c r="BC56" s="7">
        <f t="shared" si="51"/>
        <v>2150</v>
      </c>
      <c r="BD56" s="11">
        <f t="shared" si="83"/>
        <v>0.27372005447101128</v>
      </c>
      <c r="BE56" s="11">
        <f t="shared" si="83"/>
        <v>0.4055309430716737</v>
      </c>
      <c r="BF56" s="11">
        <f t="shared" si="81"/>
        <v>0.56310063679086175</v>
      </c>
      <c r="BG56" s="11">
        <f t="shared" si="81"/>
        <v>0.75040088165544727</v>
      </c>
      <c r="BH56" s="11">
        <f t="shared" si="81"/>
        <v>0.97194334970393925</v>
      </c>
      <c r="BI56" s="11">
        <f t="shared" si="81"/>
        <v>1.2328469645603632</v>
      </c>
      <c r="BJ56" s="11">
        <f t="shared" si="81"/>
        <v>1.5389130705968426</v>
      </c>
      <c r="BK56" s="11">
        <f t="shared" si="81"/>
        <v>1.8967093078701089</v>
      </c>
      <c r="BL56" s="11">
        <f t="shared" si="81"/>
        <v>2.3136631449428622</v>
      </c>
      <c r="BM56" s="11">
        <f t="shared" si="81"/>
        <v>2.7981661205557882</v>
      </c>
      <c r="BN56" s="11">
        <f t="shared" si="81"/>
        <v>3.3596899537458254</v>
      </c>
      <c r="BO56" s="11">
        <f t="shared" si="81"/>
        <v>4.008915801333254</v>
      </c>
      <c r="BP56" s="11">
        <f t="shared" si="81"/>
        <v>4.7578780727296417</v>
      </c>
      <c r="BQ56" s="11">
        <f t="shared" si="81"/>
        <v>5.6201243558460163</v>
      </c>
      <c r="BR56" s="11"/>
      <c r="CS56" s="2">
        <v>10</v>
      </c>
      <c r="CT56" s="6" t="str">
        <v/>
      </c>
      <c r="CU56" s="6" t="str">
        <v/>
      </c>
      <c r="CV56" s="6" t="str">
        <v/>
      </c>
      <c r="CX56" s="6"/>
      <c r="CY56" s="6"/>
      <c r="CZ56" s="177"/>
    </row>
    <row r="57" spans="2:104" x14ac:dyDescent="0.25">
      <c r="C57" s="104">
        <f t="shared" ref="C57:C59" si="84">+H87</f>
        <v>0</v>
      </c>
      <c r="D57" s="7">
        <f>+D56</f>
        <v>0</v>
      </c>
      <c r="E57" s="4">
        <f>IF(C57="Y",LOOKUP(D57,BD$5:BM$6),0)</f>
        <v>0</v>
      </c>
      <c r="H57" s="2">
        <f>+'Input R3'!E31</f>
        <v>0</v>
      </c>
      <c r="I57" s="2">
        <f>+'Input R3'!F31</f>
        <v>0</v>
      </c>
      <c r="J57" s="2">
        <f>+'Input R3'!G31</f>
        <v>0</v>
      </c>
      <c r="K57" s="2">
        <f>+'Input R3'!H31</f>
        <v>0</v>
      </c>
      <c r="L57" s="2">
        <f>+'Input R3'!I31</f>
        <v>0</v>
      </c>
      <c r="M57" s="2">
        <f>+'Input R3'!J31</f>
        <v>0</v>
      </c>
      <c r="N57" s="2">
        <f>+'Input R3'!K31</f>
        <v>0</v>
      </c>
      <c r="O57" s="2">
        <f>+'Input R3'!L31</f>
        <v>0</v>
      </c>
      <c r="P57" s="2">
        <f>+'Input R3'!M31</f>
        <v>0</v>
      </c>
      <c r="Q57" s="2">
        <f>+'Input R3'!N31</f>
        <v>0</v>
      </c>
      <c r="BC57" s="7">
        <f t="shared" si="51"/>
        <v>2200</v>
      </c>
      <c r="BD57" s="11">
        <f t="shared" si="83"/>
        <v>0.24634804902391017</v>
      </c>
      <c r="BE57" s="11">
        <f t="shared" si="83"/>
        <v>0.36599167612218553</v>
      </c>
      <c r="BF57" s="11">
        <f t="shared" si="81"/>
        <v>0.50960607629572985</v>
      </c>
      <c r="BG57" s="11">
        <f t="shared" si="81"/>
        <v>0.68098880010231833</v>
      </c>
      <c r="BH57" s="11">
        <f t="shared" si="81"/>
        <v>0.88446844823058457</v>
      </c>
      <c r="BI57" s="11">
        <f t="shared" si="81"/>
        <v>1.1249728551613312</v>
      </c>
      <c r="BJ57" s="11">
        <f t="shared" si="81"/>
        <v>1.4081054595961104</v>
      </c>
      <c r="BK57" s="11">
        <f t="shared" si="81"/>
        <v>1.7402307899708243</v>
      </c>
      <c r="BL57" s="11">
        <f t="shared" si="81"/>
        <v>2.1285700933474323</v>
      </c>
      <c r="BM57" s="11">
        <f t="shared" si="81"/>
        <v>2.5813082462127133</v>
      </c>
      <c r="BN57" s="11">
        <f t="shared" si="81"/>
        <v>3.1077132072148865</v>
      </c>
      <c r="BO57" s="11">
        <f t="shared" si="81"/>
        <v>3.7182694057365908</v>
      </c>
      <c r="BP57" s="11">
        <f t="shared" si="81"/>
        <v>4.4248266076385638</v>
      </c>
      <c r="BQ57" s="11">
        <f t="shared" si="81"/>
        <v>5.2407659618264066</v>
      </c>
      <c r="BR57" s="11"/>
    </row>
    <row r="58" spans="2:104" x14ac:dyDescent="0.25">
      <c r="C58" s="104">
        <f t="shared" si="84"/>
        <v>0</v>
      </c>
      <c r="D58" s="7">
        <f t="shared" ref="D58:D59" si="85">+D57</f>
        <v>0</v>
      </c>
      <c r="E58" s="4">
        <f>IF(C58="Y",LOOKUP(D58,BD$7:BM$8),0)</f>
        <v>0</v>
      </c>
      <c r="F58" s="4" t="e">
        <f>MIN(1,F56*E60)</f>
        <v>#N/A</v>
      </c>
      <c r="BC58" s="7">
        <f t="shared" si="51"/>
        <v>2250</v>
      </c>
      <c r="BD58" s="11">
        <f t="shared" si="83"/>
        <v>0.22171324412151916</v>
      </c>
      <c r="BE58" s="11">
        <f t="shared" si="83"/>
        <v>0.33030748770027241</v>
      </c>
      <c r="BF58" s="11">
        <f t="shared" si="81"/>
        <v>0.46119349904763546</v>
      </c>
      <c r="BG58" s="11">
        <f t="shared" si="81"/>
        <v>0.61799733609285379</v>
      </c>
      <c r="BH58" s="11">
        <f t="shared" si="81"/>
        <v>0.80486628788983183</v>
      </c>
      <c r="BI58" s="11">
        <f t="shared" si="81"/>
        <v>1.0265377303347145</v>
      </c>
      <c r="BJ58" s="11">
        <f t="shared" si="81"/>
        <v>1.2884164955304407</v>
      </c>
      <c r="BK58" s="11">
        <f t="shared" si="81"/>
        <v>1.5966617497982307</v>
      </c>
      <c r="BL58" s="11">
        <f t="shared" si="81"/>
        <v>1.9582844858796369</v>
      </c>
      <c r="BM58" s="11">
        <f t="shared" si="81"/>
        <v>2.3812568571312269</v>
      </c>
      <c r="BN58" s="11">
        <f t="shared" si="81"/>
        <v>2.8746347166737682</v>
      </c>
      <c r="BO58" s="11">
        <f t="shared" si="81"/>
        <v>3.4486948738206857</v>
      </c>
      <c r="BP58" s="11">
        <f t="shared" si="81"/>
        <v>4.1150887451038614</v>
      </c>
      <c r="BQ58" s="11">
        <f t="shared" si="81"/>
        <v>4.887014259403121</v>
      </c>
      <c r="BR58" s="11"/>
    </row>
    <row r="59" spans="2:104" x14ac:dyDescent="0.25">
      <c r="C59" s="104">
        <f t="shared" si="84"/>
        <v>0</v>
      </c>
      <c r="D59" s="7">
        <f t="shared" si="85"/>
        <v>0</v>
      </c>
      <c r="E59" s="4">
        <f>IF(C59="Y",LOOKUP(D59,BD$9:BM$10),0)</f>
        <v>0</v>
      </c>
      <c r="H59" s="2" t="e">
        <f t="shared" ref="H59:Q59" si="86">LOOKUP(H56,chan2)</f>
        <v>#N/A</v>
      </c>
      <c r="I59" s="2" t="e">
        <f t="shared" si="86"/>
        <v>#N/A</v>
      </c>
      <c r="J59" s="2" t="e">
        <f t="shared" si="86"/>
        <v>#N/A</v>
      </c>
      <c r="K59" s="2" t="e">
        <f t="shared" si="86"/>
        <v>#N/A</v>
      </c>
      <c r="L59" s="2" t="e">
        <f t="shared" si="86"/>
        <v>#N/A</v>
      </c>
      <c r="M59" s="2" t="e">
        <f t="shared" si="86"/>
        <v>#N/A</v>
      </c>
      <c r="N59" s="2" t="e">
        <f t="shared" si="86"/>
        <v>#N/A</v>
      </c>
      <c r="O59" s="2" t="e">
        <f t="shared" si="86"/>
        <v>#N/A</v>
      </c>
      <c r="P59" s="2" t="e">
        <f t="shared" si="86"/>
        <v>#N/A</v>
      </c>
      <c r="Q59" s="2" t="e">
        <f t="shared" si="86"/>
        <v>#N/A</v>
      </c>
      <c r="BC59" s="7">
        <f t="shared" si="51"/>
        <v>2300</v>
      </c>
      <c r="BD59" s="11">
        <f t="shared" si="83"/>
        <v>0.19954191970936724</v>
      </c>
      <c r="BE59" s="11">
        <f t="shared" si="83"/>
        <v>0.29810250764949586</v>
      </c>
      <c r="BF59" s="11">
        <f t="shared" si="81"/>
        <v>0.41738011663811003</v>
      </c>
      <c r="BG59" s="11">
        <f t="shared" si="81"/>
        <v>0.56083258250426471</v>
      </c>
      <c r="BH59" s="11">
        <f t="shared" si="81"/>
        <v>0.73242832197974683</v>
      </c>
      <c r="BI59" s="11">
        <f t="shared" si="81"/>
        <v>0.93671567893042673</v>
      </c>
      <c r="BJ59" s="11">
        <f t="shared" si="81"/>
        <v>1.1789010934103528</v>
      </c>
      <c r="BK59" s="11">
        <f t="shared" si="81"/>
        <v>1.4649371554398762</v>
      </c>
      <c r="BL59" s="11">
        <f t="shared" si="81"/>
        <v>1.8016217270092652</v>
      </c>
      <c r="BM59" s="11">
        <f t="shared" si="81"/>
        <v>2.1967094507035556</v>
      </c>
      <c r="BN59" s="11">
        <f t="shared" si="81"/>
        <v>2.659037112923234</v>
      </c>
      <c r="BO59" s="11">
        <f t="shared" si="81"/>
        <v>3.1986644954686843</v>
      </c>
      <c r="BP59" s="11">
        <f t="shared" si="81"/>
        <v>3.8270325329465886</v>
      </c>
      <c r="BQ59" s="11">
        <f t="shared" si="81"/>
        <v>4.5571407968934068</v>
      </c>
      <c r="BR59" s="11"/>
    </row>
    <row r="60" spans="2:104" x14ac:dyDescent="0.25">
      <c r="E60" s="10">
        <f>SUM(E56:E59)</f>
        <v>0</v>
      </c>
      <c r="H60" s="2" t="e">
        <f t="shared" ref="H60:Q60" si="87">LOOKUP(H57,chan2)</f>
        <v>#N/A</v>
      </c>
      <c r="I60" s="2" t="e">
        <f t="shared" si="87"/>
        <v>#N/A</v>
      </c>
      <c r="J60" s="2" t="e">
        <f t="shared" si="87"/>
        <v>#N/A</v>
      </c>
      <c r="K60" s="2" t="e">
        <f t="shared" si="87"/>
        <v>#N/A</v>
      </c>
      <c r="L60" s="2" t="e">
        <f t="shared" si="87"/>
        <v>#N/A</v>
      </c>
      <c r="M60" s="2" t="e">
        <f t="shared" si="87"/>
        <v>#N/A</v>
      </c>
      <c r="N60" s="2" t="e">
        <f t="shared" si="87"/>
        <v>#N/A</v>
      </c>
      <c r="O60" s="2" t="e">
        <f t="shared" si="87"/>
        <v>#N/A</v>
      </c>
      <c r="P60" s="2" t="e">
        <f t="shared" si="87"/>
        <v>#N/A</v>
      </c>
      <c r="Q60" s="2" t="e">
        <f t="shared" si="87"/>
        <v>#N/A</v>
      </c>
      <c r="BC60" s="7">
        <f t="shared" si="51"/>
        <v>2350</v>
      </c>
      <c r="BD60" s="11">
        <f t="shared" si="83"/>
        <v>0.17958772773843051</v>
      </c>
      <c r="BE60" s="11">
        <f t="shared" si="83"/>
        <v>0.26903751315367003</v>
      </c>
      <c r="BF60" s="11">
        <f t="shared" si="81"/>
        <v>0.37772900555748956</v>
      </c>
      <c r="BG60" s="11">
        <f t="shared" si="81"/>
        <v>0.50895556862262015</v>
      </c>
      <c r="BH60" s="11">
        <f t="shared" si="81"/>
        <v>0.66650977300156944</v>
      </c>
      <c r="BI60" s="11">
        <f t="shared" si="81"/>
        <v>0.85475305702401416</v>
      </c>
      <c r="BJ60" s="11">
        <f t="shared" si="81"/>
        <v>1.0786945004704724</v>
      </c>
      <c r="BK60" s="11">
        <f t="shared" si="81"/>
        <v>1.3440798401160858</v>
      </c>
      <c r="BL60" s="11">
        <f t="shared" si="81"/>
        <v>1.6574919888485231</v>
      </c>
      <c r="BM60" s="11">
        <f t="shared" si="81"/>
        <v>2.0264644682740292</v>
      </c>
      <c r="BN60" s="11">
        <f t="shared" si="81"/>
        <v>2.4596093294539902</v>
      </c>
      <c r="BO60" s="11">
        <f t="shared" si="81"/>
        <v>2.9667613195472029</v>
      </c>
      <c r="BP60" s="11">
        <f t="shared" si="81"/>
        <v>3.5591402556403251</v>
      </c>
      <c r="BQ60" s="11">
        <f t="shared" si="81"/>
        <v>4.2495337931030992</v>
      </c>
      <c r="BR60" s="11"/>
    </row>
    <row r="61" spans="2:104" x14ac:dyDescent="0.25">
      <c r="B61" s="2">
        <v>7</v>
      </c>
      <c r="C61" s="104">
        <f>+I86</f>
        <v>0</v>
      </c>
      <c r="D61" s="105">
        <f>+I83</f>
        <v>0</v>
      </c>
      <c r="E61" s="4">
        <f>IF(C61="Y",LOOKUP(D61,BD$3:BM$4),0)</f>
        <v>0</v>
      </c>
      <c r="F61" s="2" t="e">
        <f>LOOKUP(D61,BD$12:BM$13)</f>
        <v>#N/A</v>
      </c>
      <c r="G61" s="4"/>
      <c r="H61" s="4"/>
      <c r="I61" s="4"/>
      <c r="J61" s="4"/>
      <c r="K61" s="4"/>
      <c r="L61" s="4"/>
      <c r="M61" s="4"/>
      <c r="BC61" s="7">
        <f t="shared" si="51"/>
        <v>2400</v>
      </c>
      <c r="BD61" s="11">
        <f t="shared" si="83"/>
        <v>0.16162895496458746</v>
      </c>
      <c r="BE61" s="11">
        <f t="shared" si="83"/>
        <v>0.24280635562118719</v>
      </c>
      <c r="BF61" s="11">
        <f t="shared" si="81"/>
        <v>0.34184475002952802</v>
      </c>
      <c r="BG61" s="11">
        <f t="shared" si="81"/>
        <v>0.46187717852502769</v>
      </c>
      <c r="BH61" s="11">
        <f t="shared" si="81"/>
        <v>0.6065238934314281</v>
      </c>
      <c r="BI61" s="11">
        <f t="shared" si="81"/>
        <v>0.77996216453441269</v>
      </c>
      <c r="BJ61" s="11">
        <f t="shared" si="81"/>
        <v>0.98700546793048194</v>
      </c>
      <c r="BK61" s="11">
        <f t="shared" si="81"/>
        <v>1.2331932533065082</v>
      </c>
      <c r="BL61" s="11">
        <f t="shared" si="81"/>
        <v>1.5248926297406407</v>
      </c>
      <c r="BM61" s="11">
        <f t="shared" si="81"/>
        <v>1.8694134719827911</v>
      </c>
      <c r="BN61" s="11">
        <f t="shared" si="81"/>
        <v>2.2751386297449399</v>
      </c>
      <c r="BO61" s="11">
        <f t="shared" si="81"/>
        <v>2.7516711238800289</v>
      </c>
      <c r="BP61" s="11">
        <f t="shared" si="81"/>
        <v>3.3100004377455003</v>
      </c>
      <c r="BQ61" s="11">
        <f t="shared" si="81"/>
        <v>3.9626902620686373</v>
      </c>
      <c r="BR61" s="11"/>
    </row>
    <row r="62" spans="2:104" x14ac:dyDescent="0.25">
      <c r="C62" s="104">
        <f t="shared" ref="C62:C64" si="88">+I87</f>
        <v>0</v>
      </c>
      <c r="D62" s="7">
        <f>+D61</f>
        <v>0</v>
      </c>
      <c r="E62" s="4">
        <f>IF(C62="Y",LOOKUP(D62,BD$5:BM$6),0)</f>
        <v>0</v>
      </c>
      <c r="BC62" s="7">
        <f t="shared" si="51"/>
        <v>2450</v>
      </c>
      <c r="BD62" s="11">
        <f t="shared" si="83"/>
        <v>0.14546605946812871</v>
      </c>
      <c r="BE62" s="11">
        <f t="shared" si="83"/>
        <v>0.21913273594812144</v>
      </c>
      <c r="BF62" s="11">
        <f t="shared" si="81"/>
        <v>0.30936949877672282</v>
      </c>
      <c r="BG62" s="11">
        <f t="shared" si="81"/>
        <v>0.41915353951146256</v>
      </c>
      <c r="BH62" s="11">
        <f t="shared" si="81"/>
        <v>0.55193674302259943</v>
      </c>
      <c r="BI62" s="11">
        <f t="shared" si="81"/>
        <v>0.71171547513765143</v>
      </c>
      <c r="BJ62" s="11">
        <f t="shared" si="81"/>
        <v>0.90311000315639067</v>
      </c>
      <c r="BK62" s="11">
        <f t="shared" si="81"/>
        <v>1.1314548099087209</v>
      </c>
      <c r="BL62" s="11">
        <f t="shared" si="81"/>
        <v>1.4029012193613888</v>
      </c>
      <c r="BM62" s="11">
        <f t="shared" si="81"/>
        <v>1.7245339279041239</v>
      </c>
      <c r="BN62" s="11">
        <f t="shared" si="81"/>
        <v>2.1045032325140682</v>
      </c>
      <c r="BO62" s="11">
        <f t="shared" si="81"/>
        <v>2.5521749673987251</v>
      </c>
      <c r="BP62" s="11">
        <f t="shared" si="81"/>
        <v>3.0783004071033133</v>
      </c>
      <c r="BQ62" s="11">
        <f t="shared" si="81"/>
        <v>3.6952086693790016</v>
      </c>
      <c r="BR62" s="11"/>
    </row>
    <row r="63" spans="2:104" x14ac:dyDescent="0.25">
      <c r="C63" s="104">
        <f t="shared" si="88"/>
        <v>0</v>
      </c>
      <c r="D63" s="7">
        <f t="shared" ref="D63:D64" si="89">+D62</f>
        <v>0</v>
      </c>
      <c r="E63" s="4">
        <f>IF(C63="Y",LOOKUP(D63,BD$7:BM$8),0)</f>
        <v>0</v>
      </c>
      <c r="F63" s="4" t="e">
        <f>MIN(1,F61*E65)</f>
        <v>#N/A</v>
      </c>
      <c r="BC63" s="7">
        <f t="shared" si="51"/>
        <v>2500</v>
      </c>
      <c r="BD63" s="11">
        <f t="shared" si="83"/>
        <v>0.13091945352131584</v>
      </c>
      <c r="BE63" s="11">
        <f t="shared" si="83"/>
        <v>0.19776729419317959</v>
      </c>
      <c r="BF63" s="11">
        <f t="shared" si="81"/>
        <v>0.27997939639293412</v>
      </c>
      <c r="BG63" s="11">
        <f t="shared" si="81"/>
        <v>0.38038183710665219</v>
      </c>
      <c r="BH63" s="11">
        <f t="shared" si="81"/>
        <v>0.50226243615056543</v>
      </c>
      <c r="BI63" s="11">
        <f t="shared" si="81"/>
        <v>0.6494403710631067</v>
      </c>
      <c r="BJ63" s="11">
        <f t="shared" si="81"/>
        <v>0.82634565288809725</v>
      </c>
      <c r="BK63" s="11">
        <f t="shared" si="81"/>
        <v>1.0381097880912511</v>
      </c>
      <c r="BL63" s="11">
        <f t="shared" si="81"/>
        <v>1.2906691218124771</v>
      </c>
      <c r="BM63" s="11">
        <f t="shared" si="81"/>
        <v>1.5908825484915534</v>
      </c>
      <c r="BN63" s="11">
        <f t="shared" si="81"/>
        <v>1.946665490075512</v>
      </c>
      <c r="BO63" s="11">
        <f t="shared" si="81"/>
        <v>2.367142282262316</v>
      </c>
      <c r="BP63" s="11">
        <f t="shared" si="81"/>
        <v>2.8628193786060794</v>
      </c>
      <c r="BQ63" s="11">
        <f t="shared" si="81"/>
        <v>3.4457820841959164</v>
      </c>
      <c r="BR63" s="11"/>
    </row>
    <row r="64" spans="2:104" x14ac:dyDescent="0.25">
      <c r="C64" s="104">
        <f t="shared" si="88"/>
        <v>0</v>
      </c>
      <c r="D64" s="7">
        <f t="shared" si="89"/>
        <v>0</v>
      </c>
      <c r="E64" s="4">
        <f>IF(C64="Y",LOOKUP(D64,BD$9:BM$10),0)</f>
        <v>0</v>
      </c>
      <c r="BC64" s="7">
        <f t="shared" si="51"/>
        <v>2550</v>
      </c>
      <c r="BD64" s="11">
        <f t="shared" si="83"/>
        <v>0.11782750816918426</v>
      </c>
      <c r="BE64" s="11">
        <f t="shared" si="83"/>
        <v>0.17848498300934457</v>
      </c>
      <c r="BF64" s="11">
        <f t="shared" si="81"/>
        <v>0.25338135373560533</v>
      </c>
      <c r="BG64" s="11">
        <f t="shared" si="81"/>
        <v>0.34519651717428679</v>
      </c>
      <c r="BH64" s="11">
        <f t="shared" si="81"/>
        <v>0.45705881689701444</v>
      </c>
      <c r="BI64" s="11">
        <f t="shared" si="81"/>
        <v>0.59261433859508472</v>
      </c>
      <c r="BJ64" s="11">
        <f t="shared" si="81"/>
        <v>0.75610627239260875</v>
      </c>
      <c r="BK64" s="11">
        <f t="shared" si="81"/>
        <v>0.95246573057372252</v>
      </c>
      <c r="BL64" s="11">
        <f t="shared" si="81"/>
        <v>1.1874155920674783</v>
      </c>
      <c r="BM64" s="11">
        <f t="shared" si="81"/>
        <v>1.4675891509834573</v>
      </c>
      <c r="BN64" s="11">
        <f t="shared" si="81"/>
        <v>1.8006655783198477</v>
      </c>
      <c r="BO64" s="11">
        <f t="shared" si="81"/>
        <v>2.1955244667982967</v>
      </c>
      <c r="BP64" s="11">
        <f t="shared" si="81"/>
        <v>2.6624220221036521</v>
      </c>
      <c r="BQ64" s="11">
        <f t="shared" si="81"/>
        <v>3.2131917935126899</v>
      </c>
      <c r="BR64" s="11"/>
    </row>
    <row r="65" spans="2:70" x14ac:dyDescent="0.25">
      <c r="E65" s="10">
        <f>SUM(E61:E64)</f>
        <v>0</v>
      </c>
      <c r="BC65" s="7">
        <f t="shared" si="51"/>
        <v>2600</v>
      </c>
      <c r="BD65" s="11">
        <f t="shared" si="83"/>
        <v>0.10604475735226583</v>
      </c>
      <c r="BE65" s="11">
        <f t="shared" si="83"/>
        <v>0.16108269716593346</v>
      </c>
      <c r="BF65" s="11">
        <f t="shared" si="81"/>
        <v>0.2293101251307228</v>
      </c>
      <c r="BG65" s="11">
        <f t="shared" si="81"/>
        <v>0.31326583933566521</v>
      </c>
      <c r="BH65" s="11">
        <f t="shared" si="81"/>
        <v>0.41592352337628308</v>
      </c>
      <c r="BI65" s="11">
        <f t="shared" si="81"/>
        <v>0.54076058396801463</v>
      </c>
      <c r="BJ65" s="11">
        <f t="shared" si="81"/>
        <v>0.69183723923923679</v>
      </c>
      <c r="BK65" s="11">
        <f t="shared" si="81"/>
        <v>0.87388730780139012</v>
      </c>
      <c r="BL65" s="11">
        <f t="shared" si="81"/>
        <v>1.0924223447020796</v>
      </c>
      <c r="BM65" s="11">
        <f t="shared" si="81"/>
        <v>1.3538509917822388</v>
      </c>
      <c r="BN65" s="11">
        <f t="shared" si="81"/>
        <v>1.6656156599458583</v>
      </c>
      <c r="BO65" s="11">
        <f t="shared" si="81"/>
        <v>2.0363489429554189</v>
      </c>
      <c r="BP65" s="11">
        <f t="shared" si="81"/>
        <v>2.4760524805563948</v>
      </c>
      <c r="BQ65" s="11">
        <f t="shared" si="81"/>
        <v>2.9963013474505811</v>
      </c>
      <c r="BR65" s="11"/>
    </row>
    <row r="66" spans="2:70" x14ac:dyDescent="0.25">
      <c r="B66" s="2">
        <v>8</v>
      </c>
      <c r="C66" s="104">
        <f>+J86</f>
        <v>0</v>
      </c>
      <c r="D66" s="105">
        <f>+J83</f>
        <v>0</v>
      </c>
      <c r="E66" s="4">
        <f>IF(C66="Y",LOOKUP(D66,BD$3:BM$4),0)</f>
        <v>0</v>
      </c>
      <c r="F66" s="2" t="e">
        <f>LOOKUP(D66,BD$12:BM$13)</f>
        <v>#N/A</v>
      </c>
      <c r="G66" s="4"/>
      <c r="H66" s="4"/>
      <c r="I66" s="4"/>
      <c r="J66" s="4"/>
      <c r="K66" s="4"/>
      <c r="L66" s="4"/>
      <c r="M66" s="4"/>
      <c r="BC66" s="7">
        <f t="shared" si="51"/>
        <v>2650</v>
      </c>
      <c r="BD66" s="11">
        <f t="shared" si="83"/>
        <v>9.5440281617039255E-2</v>
      </c>
      <c r="BE66" s="11">
        <f t="shared" si="83"/>
        <v>0.14537713419225495</v>
      </c>
      <c r="BF66" s="11">
        <f t="shared" si="81"/>
        <v>0.20752566324330413</v>
      </c>
      <c r="BG66" s="11">
        <f t="shared" si="81"/>
        <v>0.28428874919711611</v>
      </c>
      <c r="BH66" s="11">
        <f t="shared" si="81"/>
        <v>0.37849040627241753</v>
      </c>
      <c r="BI66" s="11">
        <f t="shared" si="81"/>
        <v>0.49344403287081323</v>
      </c>
      <c r="BJ66" s="11">
        <f t="shared" si="81"/>
        <v>0.63303107390390145</v>
      </c>
      <c r="BK66" s="11">
        <f t="shared" si="81"/>
        <v>0.80179160490777512</v>
      </c>
      <c r="BL66" s="11">
        <f t="shared" si="81"/>
        <v>1.0050285571259128</v>
      </c>
      <c r="BM66" s="11">
        <f t="shared" si="81"/>
        <v>1.2489275399191146</v>
      </c>
      <c r="BN66" s="11">
        <f t="shared" si="81"/>
        <v>1.540694485449918</v>
      </c>
      <c r="BO66" s="11">
        <f t="shared" si="81"/>
        <v>1.8887136445911499</v>
      </c>
      <c r="BP66" s="11">
        <f t="shared" si="81"/>
        <v>2.3027288069174459</v>
      </c>
      <c r="BQ66" s="11">
        <f t="shared" si="81"/>
        <v>2.7940510064976647</v>
      </c>
      <c r="BR66" s="11"/>
    </row>
    <row r="67" spans="2:70" x14ac:dyDescent="0.25">
      <c r="C67" s="104">
        <f t="shared" ref="C67:C69" si="90">+J87</f>
        <v>0</v>
      </c>
      <c r="D67" s="7">
        <f>+D66</f>
        <v>0</v>
      </c>
      <c r="E67" s="4">
        <f>IF(C67="Y",LOOKUP(D67,BD$5:BM$6),0)</f>
        <v>0</v>
      </c>
      <c r="BC67" s="7">
        <f t="shared" si="51"/>
        <v>2700</v>
      </c>
      <c r="BD67" s="11">
        <f t="shared" si="83"/>
        <v>8.5896253455335331E-2</v>
      </c>
      <c r="BE67" s="11">
        <f t="shared" si="83"/>
        <v>0.13120286360851008</v>
      </c>
      <c r="BF67" s="11">
        <f t="shared" si="81"/>
        <v>0.18781072523519021</v>
      </c>
      <c r="BG67" s="11">
        <f t="shared" si="81"/>
        <v>0.25799203989638281</v>
      </c>
      <c r="BH67" s="11">
        <f t="shared" si="81"/>
        <v>0.34442626970789986</v>
      </c>
      <c r="BI67" s="11">
        <f t="shared" si="81"/>
        <v>0.45026767999461698</v>
      </c>
      <c r="BJ67" s="11">
        <f t="shared" si="81"/>
        <v>0.57922343262206966</v>
      </c>
      <c r="BK67" s="11">
        <f t="shared" si="81"/>
        <v>0.73564379750288345</v>
      </c>
      <c r="BL67" s="11">
        <f t="shared" si="81"/>
        <v>0.92462627255583929</v>
      </c>
      <c r="BM67" s="11">
        <f t="shared" si="81"/>
        <v>1.1521356555753828</v>
      </c>
      <c r="BN67" s="11">
        <f t="shared" si="81"/>
        <v>1.4251423990411733</v>
      </c>
      <c r="BO67" s="11">
        <f t="shared" si="81"/>
        <v>1.7517819053582904</v>
      </c>
      <c r="BP67" s="11">
        <f t="shared" si="81"/>
        <v>2.1415377904332233</v>
      </c>
      <c r="BQ67" s="11">
        <f t="shared" si="81"/>
        <v>2.6054525635590706</v>
      </c>
      <c r="BR67" s="11"/>
    </row>
    <row r="68" spans="2:70" x14ac:dyDescent="0.25">
      <c r="C68" s="104">
        <f t="shared" si="90"/>
        <v>0</v>
      </c>
      <c r="D68" s="7">
        <f t="shared" ref="D68:D69" si="91">+D67</f>
        <v>0</v>
      </c>
      <c r="E68" s="4">
        <f>IF(C68="Y",LOOKUP(D68,BD$7:BM$8),0)</f>
        <v>0</v>
      </c>
      <c r="F68" s="4" t="e">
        <f>MIN(1,F66*E70)</f>
        <v>#N/A</v>
      </c>
      <c r="BC68" s="7">
        <f t="shared" si="51"/>
        <v>2750</v>
      </c>
      <c r="BD68" s="11">
        <f t="shared" si="83"/>
        <v>7.7306628109801795E-2</v>
      </c>
      <c r="BE68" s="11">
        <f t="shared" si="83"/>
        <v>0.11841058440668034</v>
      </c>
      <c r="BF68" s="11">
        <f t="shared" si="81"/>
        <v>0.16996870633784714</v>
      </c>
      <c r="BG68" s="11">
        <f t="shared" si="81"/>
        <v>0.23412777620596736</v>
      </c>
      <c r="BH68" s="11">
        <f t="shared" si="81"/>
        <v>0.3134279054341888</v>
      </c>
      <c r="BI68" s="11">
        <f t="shared" si="81"/>
        <v>0.41086925799508789</v>
      </c>
      <c r="BJ68" s="11">
        <f t="shared" si="81"/>
        <v>0.52998944084919353</v>
      </c>
      <c r="BK68" s="11">
        <f t="shared" si="81"/>
        <v>0.67495318420889527</v>
      </c>
      <c r="BL68" s="11">
        <f t="shared" si="81"/>
        <v>0.85065617075137179</v>
      </c>
      <c r="BM68" s="11">
        <f t="shared" si="81"/>
        <v>1.0628451422682901</v>
      </c>
      <c r="BN68" s="11">
        <f t="shared" si="81"/>
        <v>1.3182567191130845</v>
      </c>
      <c r="BO68" s="11">
        <f t="shared" si="81"/>
        <v>1.6247777172198132</v>
      </c>
      <c r="BP68" s="11">
        <f t="shared" si="81"/>
        <v>1.9916301451028964</v>
      </c>
      <c r="BQ68" s="11">
        <f t="shared" si="81"/>
        <v>2.4295845155188318</v>
      </c>
      <c r="BR68" s="11"/>
    </row>
    <row r="69" spans="2:70" x14ac:dyDescent="0.25">
      <c r="C69" s="104">
        <f t="shared" si="90"/>
        <v>0</v>
      </c>
      <c r="D69" s="7">
        <f t="shared" si="91"/>
        <v>0</v>
      </c>
      <c r="E69" s="4">
        <f>IF(C69="Y",LOOKUP(D69,BD$9:BM$10),0)</f>
        <v>0</v>
      </c>
      <c r="BC69" s="7">
        <f t="shared" si="51"/>
        <v>2800</v>
      </c>
      <c r="BD69" s="11">
        <f t="shared" si="83"/>
        <v>6.9575965298821624E-2</v>
      </c>
      <c r="BE69" s="11">
        <f t="shared" si="83"/>
        <v>0.106865552427029</v>
      </c>
      <c r="BF69" s="11">
        <f t="shared" si="81"/>
        <v>0.15382167923575166</v>
      </c>
      <c r="BG69" s="11">
        <f t="shared" si="81"/>
        <v>0.21247095690691534</v>
      </c>
      <c r="BH69" s="11">
        <f t="shared" si="81"/>
        <v>0.28521939394511175</v>
      </c>
      <c r="BI69" s="11">
        <f t="shared" si="81"/>
        <v>0.37491819792051762</v>
      </c>
      <c r="BJ69" s="11">
        <f t="shared" si="81"/>
        <v>0.48494033837701189</v>
      </c>
      <c r="BK69" s="11">
        <f t="shared" si="81"/>
        <v>0.61926954651166122</v>
      </c>
      <c r="BL69" s="11">
        <f t="shared" si="81"/>
        <v>0.78260367709126166</v>
      </c>
      <c r="BM69" s="11">
        <f t="shared" si="81"/>
        <v>0.98047464374249715</v>
      </c>
      <c r="BN69" s="11">
        <f t="shared" si="81"/>
        <v>1.2193874651796024</v>
      </c>
      <c r="BO69" s="11">
        <f t="shared" si="81"/>
        <v>1.5069813327213759</v>
      </c>
      <c r="BP69" s="11">
        <f t="shared" si="81"/>
        <v>1.8522160349456924</v>
      </c>
      <c r="BQ69" s="11">
        <f t="shared" si="81"/>
        <v>2.265587560721309</v>
      </c>
      <c r="BR69" s="11"/>
    </row>
    <row r="70" spans="2:70" x14ac:dyDescent="0.25">
      <c r="E70" s="10">
        <f>SUM(E66:E69)</f>
        <v>0</v>
      </c>
      <c r="BC70" s="7">
        <f t="shared" si="51"/>
        <v>2850</v>
      </c>
      <c r="BD70" s="11">
        <f t="shared" si="83"/>
        <v>6.2618368768939461E-2</v>
      </c>
      <c r="BE70" s="11">
        <f t="shared" si="83"/>
        <v>9.6446161065393665E-2</v>
      </c>
      <c r="BF70" s="11">
        <f t="shared" si="81"/>
        <v>0.13920861970835524</v>
      </c>
      <c r="BG70" s="11">
        <f t="shared" si="81"/>
        <v>0.19281739339302564</v>
      </c>
      <c r="BH70" s="11">
        <f t="shared" si="81"/>
        <v>0.25954964849005163</v>
      </c>
      <c r="BI70" s="11">
        <f t="shared" si="81"/>
        <v>0.34211285560247223</v>
      </c>
      <c r="BJ70" s="11">
        <f t="shared" si="81"/>
        <v>0.44372040961496573</v>
      </c>
      <c r="BK70" s="11">
        <f t="shared" si="81"/>
        <v>0.56817980892444897</v>
      </c>
      <c r="BL70" s="11">
        <f t="shared" si="81"/>
        <v>0.71999538292396037</v>
      </c>
      <c r="BM70" s="11">
        <f t="shared" si="81"/>
        <v>0.9044878588524532</v>
      </c>
      <c r="BN70" s="11">
        <f t="shared" si="81"/>
        <v>1.1279334052911316</v>
      </c>
      <c r="BO70" s="11">
        <f t="shared" si="81"/>
        <v>1.3977251860990754</v>
      </c>
      <c r="BP70" s="11">
        <f t="shared" si="81"/>
        <v>1.7225609124994927</v>
      </c>
      <c r="BQ70" s="11">
        <f t="shared" si="81"/>
        <v>2.112660400372619</v>
      </c>
      <c r="BR70" s="11"/>
    </row>
    <row r="71" spans="2:70" x14ac:dyDescent="0.25">
      <c r="B71" s="2">
        <v>9</v>
      </c>
      <c r="C71" s="104">
        <f>+K86</f>
        <v>0</v>
      </c>
      <c r="D71" s="105">
        <f>+K83</f>
        <v>0</v>
      </c>
      <c r="E71" s="4">
        <f>IF(C71="Y",LOOKUP(D71,BD$3:BM$4),0)</f>
        <v>0</v>
      </c>
      <c r="F71" s="2" t="e">
        <f>LOOKUP(D71,BD$12:BM$13)</f>
        <v>#N/A</v>
      </c>
      <c r="G71" s="4"/>
      <c r="H71" s="4"/>
      <c r="I71" s="4"/>
      <c r="J71" s="4"/>
      <c r="K71" s="4"/>
      <c r="L71" s="4"/>
      <c r="M71" s="4"/>
      <c r="BC71" s="7">
        <f t="shared" si="51"/>
        <v>2900</v>
      </c>
      <c r="BD71" s="11">
        <f t="shared" si="83"/>
        <v>5.6356531892045515E-2</v>
      </c>
      <c r="BE71" s="11">
        <f t="shared" si="83"/>
        <v>8.7042660361517782E-2</v>
      </c>
      <c r="BF71" s="11">
        <f t="shared" si="81"/>
        <v>0.12598380083606148</v>
      </c>
      <c r="BG71" s="11">
        <f t="shared" si="81"/>
        <v>0.17498178450417073</v>
      </c>
      <c r="BH71" s="11">
        <f t="shared" si="81"/>
        <v>0.23619018012594695</v>
      </c>
      <c r="BI71" s="11">
        <f t="shared" si="81"/>
        <v>0.31217798073725583</v>
      </c>
      <c r="BJ71" s="11">
        <f t="shared" si="81"/>
        <v>0.40600417479769352</v>
      </c>
      <c r="BK71" s="11">
        <f t="shared" si="81"/>
        <v>0.52130497468818171</v>
      </c>
      <c r="BL71" s="11">
        <f t="shared" si="81"/>
        <v>0.66239575229004322</v>
      </c>
      <c r="BM71" s="11">
        <f t="shared" si="81"/>
        <v>0.83439004979138764</v>
      </c>
      <c r="BN71" s="11">
        <f t="shared" si="81"/>
        <v>1.0433383998942962</v>
      </c>
      <c r="BO71" s="11">
        <f t="shared" si="81"/>
        <v>1.2963901101068915</v>
      </c>
      <c r="BP71" s="11">
        <f t="shared" si="81"/>
        <v>1.6019816486245271</v>
      </c>
      <c r="BQ71" s="11">
        <f t="shared" si="81"/>
        <v>1.9700558233474659</v>
      </c>
      <c r="BR71" s="11"/>
    </row>
    <row r="72" spans="2:70" x14ac:dyDescent="0.25">
      <c r="C72" s="104">
        <f t="shared" ref="C72:C74" si="92">+K87</f>
        <v>0</v>
      </c>
      <c r="D72" s="7">
        <f>+D71</f>
        <v>0</v>
      </c>
      <c r="E72" s="4">
        <f>IF(C72="Y",LOOKUP(D72,BD$5:BM$6),0)</f>
        <v>0</v>
      </c>
      <c r="BC72" s="7">
        <f t="shared" si="51"/>
        <v>2950</v>
      </c>
      <c r="BD72" s="11">
        <f t="shared" si="83"/>
        <v>5.0720878702840963E-2</v>
      </c>
      <c r="BE72" s="11">
        <f t="shared" si="83"/>
        <v>7.8556000976269802E-2</v>
      </c>
      <c r="BF72" s="11">
        <f t="shared" si="81"/>
        <v>0.11401533975663562</v>
      </c>
      <c r="BG72" s="11">
        <f t="shared" si="81"/>
        <v>0.15879596943753491</v>
      </c>
      <c r="BH72" s="11">
        <f t="shared" si="81"/>
        <v>0.21493306391461167</v>
      </c>
      <c r="BI72" s="11">
        <f t="shared" si="81"/>
        <v>0.28486240742274588</v>
      </c>
      <c r="BJ72" s="11">
        <f t="shared" si="81"/>
        <v>0.37149381993988945</v>
      </c>
      <c r="BK72" s="11">
        <f t="shared" si="81"/>
        <v>0.47829731427640654</v>
      </c>
      <c r="BL72" s="11">
        <f t="shared" si="81"/>
        <v>0.60940409210683955</v>
      </c>
      <c r="BM72" s="11">
        <f t="shared" si="81"/>
        <v>0.76972482093255468</v>
      </c>
      <c r="BN72" s="11">
        <f t="shared" si="81"/>
        <v>0.96508801990222348</v>
      </c>
      <c r="BO72" s="11">
        <f t="shared" si="81"/>
        <v>1.2024018271241412</v>
      </c>
      <c r="BP72" s="11">
        <f t="shared" si="81"/>
        <v>1.4898429332208092</v>
      </c>
      <c r="BQ72" s="11">
        <f t="shared" si="81"/>
        <v>1.8370770552715106</v>
      </c>
      <c r="BR72" s="11"/>
    </row>
    <row r="73" spans="2:70" x14ac:dyDescent="0.25">
      <c r="C73" s="104">
        <f t="shared" si="92"/>
        <v>0</v>
      </c>
      <c r="D73" s="7">
        <f t="shared" ref="D73:D74" si="93">+D72</f>
        <v>0</v>
      </c>
      <c r="E73" s="4">
        <f>IF(C73="Y",LOOKUP(D73,BD$7:BM$8),0)</f>
        <v>0</v>
      </c>
      <c r="F73" s="4" t="e">
        <f>MIN(1,F71*E75)</f>
        <v>#N/A</v>
      </c>
      <c r="BC73" s="7">
        <f t="shared" si="51"/>
        <v>3000</v>
      </c>
      <c r="BD73" s="11">
        <f t="shared" si="83"/>
        <v>4.5648790832556865E-2</v>
      </c>
      <c r="BE73" s="11">
        <f t="shared" si="83"/>
        <v>7.0896790881083499E-2</v>
      </c>
      <c r="BF73" s="11">
        <f t="shared" si="81"/>
        <v>0.10318388247975523</v>
      </c>
      <c r="BG73" s="11">
        <f t="shared" si="81"/>
        <v>0.1441073422645629</v>
      </c>
      <c r="BH73" s="11">
        <f t="shared" si="81"/>
        <v>0.19558908816229659</v>
      </c>
      <c r="BI73" s="11">
        <f t="shared" ref="BI73:BQ101" si="94">+BI72*BI$16</f>
        <v>0.25993694677325552</v>
      </c>
      <c r="BJ73" s="11">
        <f t="shared" si="94"/>
        <v>0.33991684524499871</v>
      </c>
      <c r="BK73" s="11">
        <f t="shared" si="94"/>
        <v>0.43883778584860283</v>
      </c>
      <c r="BL73" s="11">
        <f t="shared" si="94"/>
        <v>0.56065176473829215</v>
      </c>
      <c r="BM73" s="11">
        <f t="shared" si="94"/>
        <v>0.71007114731028131</v>
      </c>
      <c r="BN73" s="11">
        <f t="shared" si="94"/>
        <v>0.89270641840955622</v>
      </c>
      <c r="BO73" s="11">
        <f t="shared" si="94"/>
        <v>1.1152276946576403</v>
      </c>
      <c r="BP73" s="11">
        <f t="shared" si="94"/>
        <v>1.3855539278953517</v>
      </c>
      <c r="BQ73" s="11">
        <f t="shared" si="94"/>
        <v>1.7130743540406823</v>
      </c>
      <c r="BR73" s="11"/>
    </row>
    <row r="74" spans="2:70" x14ac:dyDescent="0.25">
      <c r="C74" s="104">
        <f t="shared" si="92"/>
        <v>0</v>
      </c>
      <c r="D74" s="7">
        <f t="shared" si="93"/>
        <v>0</v>
      </c>
      <c r="E74" s="4">
        <f>IF(C74="Y",LOOKUP(D74,BD$9:BM$10),0)</f>
        <v>0</v>
      </c>
      <c r="BC74" s="7">
        <f t="shared" si="51"/>
        <v>3050</v>
      </c>
      <c r="BD74" s="11">
        <f t="shared" si="83"/>
        <v>4.1083911749301177E-2</v>
      </c>
      <c r="BE74" s="11">
        <f t="shared" si="83"/>
        <v>6.398435377017786E-2</v>
      </c>
      <c r="BF74" s="11">
        <f t="shared" si="83"/>
        <v>9.3381413644178471E-2</v>
      </c>
      <c r="BG74" s="11">
        <f t="shared" si="83"/>
        <v>0.13077741310509081</v>
      </c>
      <c r="BH74" s="11">
        <f t="shared" si="83"/>
        <v>0.17798607022768986</v>
      </c>
      <c r="BI74" s="11">
        <f t="shared" si="94"/>
        <v>0.23719246393059559</v>
      </c>
      <c r="BJ74" s="11">
        <f t="shared" si="94"/>
        <v>0.31102391339917373</v>
      </c>
      <c r="BK74" s="11">
        <f t="shared" si="94"/>
        <v>0.40263366851609295</v>
      </c>
      <c r="BL74" s="11">
        <f t="shared" si="94"/>
        <v>0.51579962355922859</v>
      </c>
      <c r="BM74" s="11">
        <f t="shared" si="94"/>
        <v>0.6550406333937342</v>
      </c>
      <c r="BN74" s="11">
        <f t="shared" si="94"/>
        <v>0.82575343702883908</v>
      </c>
      <c r="BO74" s="11">
        <f t="shared" si="94"/>
        <v>1.0343736867949607</v>
      </c>
      <c r="BP74" s="11">
        <f t="shared" si="94"/>
        <v>1.2885651529426763</v>
      </c>
      <c r="BQ74" s="11">
        <f t="shared" si="94"/>
        <v>1.5974418351429351</v>
      </c>
      <c r="BR74" s="11"/>
    </row>
    <row r="75" spans="2:70" x14ac:dyDescent="0.25">
      <c r="E75" s="10">
        <f>SUM(E71:E74)</f>
        <v>0</v>
      </c>
      <c r="BC75" s="7">
        <f t="shared" si="51"/>
        <v>3100</v>
      </c>
      <c r="BD75" s="11">
        <f t="shared" si="83"/>
        <v>3.6975520574371062E-2</v>
      </c>
      <c r="BE75" s="11">
        <f t="shared" si="83"/>
        <v>5.7745879277585517E-2</v>
      </c>
      <c r="BF75" s="11">
        <f t="shared" si="83"/>
        <v>8.4510179347981509E-2</v>
      </c>
      <c r="BG75" s="11">
        <f t="shared" si="83"/>
        <v>0.11868050239286988</v>
      </c>
      <c r="BH75" s="11">
        <f t="shared" si="83"/>
        <v>0.16196732390719773</v>
      </c>
      <c r="BI75" s="11">
        <f t="shared" si="94"/>
        <v>0.21643812333666843</v>
      </c>
      <c r="BJ75" s="11">
        <f t="shared" si="94"/>
        <v>0.28458688076024385</v>
      </c>
      <c r="BK75" s="11">
        <f t="shared" si="94"/>
        <v>0.36941639086351513</v>
      </c>
      <c r="BL75" s="11">
        <f t="shared" si="94"/>
        <v>0.47453565367449008</v>
      </c>
      <c r="BM75" s="11">
        <f t="shared" si="94"/>
        <v>0.60427498430571946</v>
      </c>
      <c r="BN75" s="11">
        <f t="shared" si="94"/>
        <v>0.76382192925167569</v>
      </c>
      <c r="BO75" s="11">
        <f t="shared" si="94"/>
        <v>0.95938159450232541</v>
      </c>
      <c r="BP75" s="11">
        <f t="shared" si="94"/>
        <v>1.198365592236688</v>
      </c>
      <c r="BQ75" s="11">
        <f t="shared" si="94"/>
        <v>1.4896145112707859</v>
      </c>
      <c r="BR75" s="11"/>
    </row>
    <row r="76" spans="2:70" x14ac:dyDescent="0.25">
      <c r="B76" s="2">
        <v>10</v>
      </c>
      <c r="C76" s="104">
        <f>+L86</f>
        <v>0</v>
      </c>
      <c r="D76" s="105">
        <f>+L83</f>
        <v>0</v>
      </c>
      <c r="E76" s="4">
        <f>IF(C76="Y",LOOKUP(D76,BD$3:BM$4),0)</f>
        <v>0</v>
      </c>
      <c r="F76" s="2" t="e">
        <f>LOOKUP(D76,BD$12:BM$13)</f>
        <v>#N/A</v>
      </c>
      <c r="G76" s="4"/>
      <c r="H76" s="4"/>
      <c r="I76" s="4"/>
      <c r="J76" s="4"/>
      <c r="K76" s="4"/>
      <c r="L76" s="4"/>
      <c r="M76" s="4"/>
      <c r="BC76" s="7">
        <f t="shared" si="51"/>
        <v>3150</v>
      </c>
      <c r="BD76" s="11">
        <f t="shared" si="83"/>
        <v>3.3277968516933959E-2</v>
      </c>
      <c r="BE76" s="11">
        <f t="shared" si="83"/>
        <v>5.2115656048020931E-2</v>
      </c>
      <c r="BF76" s="11">
        <f t="shared" si="83"/>
        <v>7.6481712309923261E-2</v>
      </c>
      <c r="BG76" s="11">
        <f t="shared" si="83"/>
        <v>0.1077025559215294</v>
      </c>
      <c r="BH76" s="11">
        <f t="shared" si="83"/>
        <v>0.14739026475554989</v>
      </c>
      <c r="BI76" s="11">
        <f t="shared" si="94"/>
        <v>0.1974997875447099</v>
      </c>
      <c r="BJ76" s="11">
        <f t="shared" si="94"/>
        <v>0.26039699589562304</v>
      </c>
      <c r="BK76" s="11">
        <f t="shared" si="94"/>
        <v>0.33893953861727499</v>
      </c>
      <c r="BL76" s="11">
        <f t="shared" si="94"/>
        <v>0.43657280138053067</v>
      </c>
      <c r="BM76" s="11">
        <f t="shared" si="94"/>
        <v>0.55744367302202591</v>
      </c>
      <c r="BN76" s="11">
        <f t="shared" si="94"/>
        <v>0.70653528455779957</v>
      </c>
      <c r="BO76" s="11">
        <f t="shared" si="94"/>
        <v>0.88982642890090624</v>
      </c>
      <c r="BP76" s="11">
        <f t="shared" si="94"/>
        <v>1.1144800007801192</v>
      </c>
      <c r="BQ76" s="11">
        <f t="shared" si="94"/>
        <v>1.3890655317600069</v>
      </c>
      <c r="BR76" s="11"/>
    </row>
    <row r="77" spans="2:70" x14ac:dyDescent="0.25">
      <c r="C77" s="104">
        <f t="shared" ref="C77:C79" si="95">+L87</f>
        <v>0</v>
      </c>
      <c r="D77" s="7">
        <f>+D76</f>
        <v>0</v>
      </c>
      <c r="E77" s="4">
        <f>IF(C77="Y",LOOKUP(D77,BD$5:BM$6),0)</f>
        <v>0</v>
      </c>
      <c r="BC77" s="7">
        <f t="shared" si="51"/>
        <v>3200</v>
      </c>
      <c r="BD77" s="11">
        <f t="shared" si="83"/>
        <v>2.9950171665240565E-2</v>
      </c>
      <c r="BE77" s="11">
        <f t="shared" si="83"/>
        <v>4.7034379583338885E-2</v>
      </c>
      <c r="BF77" s="11">
        <f t="shared" si="83"/>
        <v>6.9215949640480542E-2</v>
      </c>
      <c r="BG77" s="11">
        <f t="shared" si="83"/>
        <v>9.7740069498787913E-2</v>
      </c>
      <c r="BH77" s="11">
        <f t="shared" si="83"/>
        <v>0.13412514092755037</v>
      </c>
      <c r="BI77" s="11">
        <f t="shared" si="94"/>
        <v>0.18021855613454774</v>
      </c>
      <c r="BJ77" s="11">
        <f t="shared" si="94"/>
        <v>0.23826325124449502</v>
      </c>
      <c r="BK77" s="11">
        <f t="shared" si="94"/>
        <v>0.31097702668134969</v>
      </c>
      <c r="BL77" s="11">
        <f t="shared" si="94"/>
        <v>0.40164697727008802</v>
      </c>
      <c r="BM77" s="11">
        <f t="shared" si="94"/>
        <v>0.51424178836281864</v>
      </c>
      <c r="BN77" s="11">
        <f t="shared" si="94"/>
        <v>0.65354513821596427</v>
      </c>
      <c r="BO77" s="11">
        <f t="shared" si="94"/>
        <v>0.82531401280559002</v>
      </c>
      <c r="BP77" s="11">
        <f t="shared" si="94"/>
        <v>1.0364664007255102</v>
      </c>
      <c r="BQ77" s="11">
        <f t="shared" si="94"/>
        <v>1.2953036083662055</v>
      </c>
      <c r="BR77" s="11"/>
    </row>
    <row r="78" spans="2:70" x14ac:dyDescent="0.25">
      <c r="C78" s="104">
        <f t="shared" si="95"/>
        <v>0</v>
      </c>
      <c r="D78" s="7">
        <f t="shared" ref="D78:D79" si="96">+D77</f>
        <v>0</v>
      </c>
      <c r="E78" s="4">
        <f>IF(C78="Y",LOOKUP(D78,BD$7:BM$8),0)</f>
        <v>0</v>
      </c>
      <c r="F78" s="4" t="e">
        <f>MIN(1,F76*E80)</f>
        <v>#N/A</v>
      </c>
      <c r="BC78" s="7">
        <f t="shared" si="51"/>
        <v>3250</v>
      </c>
      <c r="BD78" s="11">
        <f t="shared" si="83"/>
        <v>2.6955154498716508E-2</v>
      </c>
      <c r="BE78" s="11">
        <f t="shared" si="83"/>
        <v>4.2448527573963342E-2</v>
      </c>
      <c r="BF78" s="11">
        <f t="shared" si="83"/>
        <v>6.2640434424634892E-2</v>
      </c>
      <c r="BG78" s="11">
        <f t="shared" si="83"/>
        <v>8.8699113070150021E-2</v>
      </c>
      <c r="BH78" s="11">
        <f t="shared" si="83"/>
        <v>0.12205387824407081</v>
      </c>
      <c r="BI78" s="11">
        <f t="shared" si="94"/>
        <v>0.16444943247277477</v>
      </c>
      <c r="BJ78" s="11">
        <f t="shared" si="94"/>
        <v>0.21801087488871287</v>
      </c>
      <c r="BK78" s="11">
        <f t="shared" si="94"/>
        <v>0.28532142198013821</v>
      </c>
      <c r="BL78" s="11">
        <f t="shared" si="94"/>
        <v>0.36951521908848084</v>
      </c>
      <c r="BM78" s="11">
        <f t="shared" si="94"/>
        <v>0.47438804976469995</v>
      </c>
      <c r="BN78" s="11">
        <f t="shared" si="94"/>
        <v>0.60452925284976666</v>
      </c>
      <c r="BO78" s="11">
        <f t="shared" si="94"/>
        <v>0.76547874687718431</v>
      </c>
      <c r="BP78" s="11">
        <f t="shared" si="94"/>
        <v>0.9639137526747239</v>
      </c>
      <c r="BQ78" s="11">
        <f t="shared" si="94"/>
        <v>1.2078706148014857</v>
      </c>
      <c r="BR78" s="11"/>
    </row>
    <row r="79" spans="2:70" x14ac:dyDescent="0.25">
      <c r="C79" s="104">
        <f t="shared" si="95"/>
        <v>0</v>
      </c>
      <c r="D79" s="7">
        <f t="shared" si="96"/>
        <v>0</v>
      </c>
      <c r="E79" s="4">
        <f>IF(C79="Y",LOOKUP(D79,BD$9:BM$10),0)</f>
        <v>0</v>
      </c>
      <c r="BC79" s="7">
        <f t="shared" si="51"/>
        <v>3300</v>
      </c>
      <c r="BD79" s="11">
        <f t="shared" si="83"/>
        <v>2.4259639048844858E-2</v>
      </c>
      <c r="BE79" s="11">
        <f t="shared" si="83"/>
        <v>3.8309796135501915E-2</v>
      </c>
      <c r="BF79" s="11">
        <f t="shared" si="83"/>
        <v>5.6689593154294574E-2</v>
      </c>
      <c r="BG79" s="11">
        <f t="shared" si="83"/>
        <v>8.0494445111161134E-2</v>
      </c>
      <c r="BH79" s="11">
        <f t="shared" si="83"/>
        <v>0.11106902920210442</v>
      </c>
      <c r="BI79" s="11">
        <f t="shared" si="94"/>
        <v>0.15006010713140694</v>
      </c>
      <c r="BJ79" s="11">
        <f t="shared" si="94"/>
        <v>0.19947995052317222</v>
      </c>
      <c r="BK79" s="11">
        <f t="shared" si="94"/>
        <v>0.26178240466677671</v>
      </c>
      <c r="BL79" s="11">
        <f t="shared" si="94"/>
        <v>0.33995400156140221</v>
      </c>
      <c r="BM79" s="11">
        <f t="shared" si="94"/>
        <v>0.43762297590793547</v>
      </c>
      <c r="BN79" s="11">
        <f t="shared" si="94"/>
        <v>0.55918955888603383</v>
      </c>
      <c r="BO79" s="11">
        <f t="shared" si="94"/>
        <v>0.70998153772858796</v>
      </c>
      <c r="BP79" s="11">
        <f t="shared" si="94"/>
        <v>0.89643978998749263</v>
      </c>
      <c r="BQ79" s="11">
        <f t="shared" si="94"/>
        <v>1.1263393483023847</v>
      </c>
      <c r="BR79" s="11"/>
    </row>
    <row r="80" spans="2:70" x14ac:dyDescent="0.25">
      <c r="E80" s="10">
        <f>SUM(E76:E79)</f>
        <v>0</v>
      </c>
      <c r="BC80" s="7">
        <f t="shared" si="51"/>
        <v>3350</v>
      </c>
      <c r="BD80" s="11">
        <f t="shared" si="83"/>
        <v>2.1833675143960372E-2</v>
      </c>
      <c r="BE80" s="11">
        <f t="shared" si="83"/>
        <v>3.4574591012290476E-2</v>
      </c>
      <c r="BF80" s="11">
        <f t="shared" si="83"/>
        <v>5.1304081804636581E-2</v>
      </c>
      <c r="BG80" s="11">
        <f t="shared" si="83"/>
        <v>7.3048708938378712E-2</v>
      </c>
      <c r="BH80" s="11">
        <f t="shared" si="83"/>
        <v>0.10107281657391499</v>
      </c>
      <c r="BI80" s="11">
        <f t="shared" si="94"/>
        <v>0.1369298477574088</v>
      </c>
      <c r="BJ80" s="11">
        <f t="shared" si="94"/>
        <v>0.18252415472870251</v>
      </c>
      <c r="BK80" s="11">
        <f t="shared" si="94"/>
        <v>0.24018535628176754</v>
      </c>
      <c r="BL80" s="11">
        <f t="shared" si="94"/>
        <v>0.31275768143648991</v>
      </c>
      <c r="BM80" s="11">
        <f t="shared" si="94"/>
        <v>0.40370719527507026</v>
      </c>
      <c r="BN80" s="11">
        <f t="shared" si="94"/>
        <v>0.51725034196958097</v>
      </c>
      <c r="BO80" s="11">
        <f t="shared" si="94"/>
        <v>0.6585078762432649</v>
      </c>
      <c r="BP80" s="11">
        <f t="shared" si="94"/>
        <v>0.8336890046883676</v>
      </c>
      <c r="BQ80" s="11">
        <f t="shared" si="94"/>
        <v>1.050311442291973</v>
      </c>
      <c r="BR80" s="11"/>
    </row>
    <row r="81" spans="1:70" x14ac:dyDescent="0.25">
      <c r="G81" s="10"/>
      <c r="H81" s="10"/>
      <c r="I81" s="10"/>
      <c r="J81" s="10"/>
      <c r="K81" s="10"/>
      <c r="L81" s="10"/>
      <c r="M81" s="10"/>
      <c r="BC81" s="7">
        <f t="shared" si="51"/>
        <v>3400</v>
      </c>
      <c r="BD81" s="11">
        <f t="shared" si="83"/>
        <v>1.9650307629564333E-2</v>
      </c>
      <c r="BE81" s="11">
        <f t="shared" si="83"/>
        <v>3.1203568388592152E-2</v>
      </c>
      <c r="BF81" s="11">
        <f t="shared" si="83"/>
        <v>4.64301940331961E-2</v>
      </c>
      <c r="BG81" s="11">
        <f t="shared" si="83"/>
        <v>6.6291703361578677E-2</v>
      </c>
      <c r="BH81" s="11">
        <f t="shared" si="83"/>
        <v>9.197626308226263E-2</v>
      </c>
      <c r="BI81" s="11">
        <f t="shared" si="94"/>
        <v>0.1249484860786355</v>
      </c>
      <c r="BJ81" s="11">
        <f t="shared" si="94"/>
        <v>0.16700960157676273</v>
      </c>
      <c r="BK81" s="11">
        <f t="shared" si="94"/>
        <v>0.22037006438852164</v>
      </c>
      <c r="BL81" s="11">
        <f t="shared" si="94"/>
        <v>0.28773706692157058</v>
      </c>
      <c r="BM81" s="11">
        <f t="shared" si="94"/>
        <v>0.37241988764125211</v>
      </c>
      <c r="BN81" s="11">
        <f t="shared" si="94"/>
        <v>0.47845656632186212</v>
      </c>
      <c r="BO81" s="11">
        <f t="shared" si="94"/>
        <v>0.61076605521562788</v>
      </c>
      <c r="BP81" s="11">
        <f t="shared" si="94"/>
        <v>0.77533077436018139</v>
      </c>
      <c r="BQ81" s="11">
        <f t="shared" si="94"/>
        <v>0.97941541993726411</v>
      </c>
      <c r="BR81" s="11"/>
    </row>
    <row r="82" spans="1:70" x14ac:dyDescent="0.25">
      <c r="A82" s="15" t="s">
        <v>20</v>
      </c>
      <c r="B82" s="14" t="s">
        <v>66</v>
      </c>
      <c r="C82" s="1" t="s">
        <v>10</v>
      </c>
      <c r="D82" s="1" t="s">
        <v>11</v>
      </c>
      <c r="E82" s="1" t="s">
        <v>12</v>
      </c>
      <c r="F82" s="1" t="s">
        <v>13</v>
      </c>
      <c r="G82" s="1" t="s">
        <v>14</v>
      </c>
      <c r="H82" s="1" t="s">
        <v>15</v>
      </c>
      <c r="I82" s="1" t="s">
        <v>16</v>
      </c>
      <c r="J82" s="1" t="s">
        <v>17</v>
      </c>
      <c r="K82" s="1" t="s">
        <v>18</v>
      </c>
      <c r="L82" s="1" t="s">
        <v>19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BC82" s="7">
        <f t="shared" si="51"/>
        <v>3450</v>
      </c>
      <c r="BD82" s="11">
        <f t="shared" si="83"/>
        <v>1.76852768666079E-2</v>
      </c>
      <c r="BE82" s="11">
        <f t="shared" si="83"/>
        <v>2.8161220470704417E-2</v>
      </c>
      <c r="BF82" s="11">
        <f t="shared" si="83"/>
        <v>4.2019325600042463E-2</v>
      </c>
      <c r="BG82" s="11">
        <f t="shared" si="83"/>
        <v>6.0159720800632643E-2</v>
      </c>
      <c r="BH82" s="11">
        <f t="shared" si="83"/>
        <v>8.3698399404858972E-2</v>
      </c>
      <c r="BI82" s="11">
        <f t="shared" si="94"/>
        <v>0.11401549354675486</v>
      </c>
      <c r="BJ82" s="11">
        <f t="shared" si="94"/>
        <v>0.15281378544273785</v>
      </c>
      <c r="BK82" s="11">
        <f t="shared" si="94"/>
        <v>0.20218953407646853</v>
      </c>
      <c r="BL82" s="11">
        <f t="shared" si="94"/>
        <v>0.26471810156784481</v>
      </c>
      <c r="BM82" s="11">
        <f t="shared" si="94"/>
        <v>0.34355734634905488</v>
      </c>
      <c r="BN82" s="11">
        <f t="shared" si="94"/>
        <v>0.44257232384772222</v>
      </c>
      <c r="BO82" s="11">
        <f t="shared" si="94"/>
        <v>0.56648551621249454</v>
      </c>
      <c r="BP82" s="11">
        <f t="shared" si="94"/>
        <v>0.72105762015496822</v>
      </c>
      <c r="BQ82" s="11">
        <f t="shared" si="94"/>
        <v>0.91330487909149816</v>
      </c>
      <c r="BR82" s="11"/>
    </row>
    <row r="83" spans="1:70" x14ac:dyDescent="0.25">
      <c r="B83" t="s">
        <v>34</v>
      </c>
      <c r="C83" s="104">
        <f>+'Input R3'!E5</f>
        <v>0</v>
      </c>
      <c r="D83" s="104">
        <f>+'Input R3'!F5</f>
        <v>0</v>
      </c>
      <c r="E83" s="104">
        <f>+'Input R3'!G5</f>
        <v>0</v>
      </c>
      <c r="F83" s="104">
        <f>+'Input R3'!H5</f>
        <v>0</v>
      </c>
      <c r="G83" s="104">
        <f>+'Input R3'!I5</f>
        <v>0</v>
      </c>
      <c r="H83" s="104">
        <f>+'Input R3'!J5</f>
        <v>0</v>
      </c>
      <c r="I83" s="104">
        <f>+'Input R3'!K5</f>
        <v>0</v>
      </c>
      <c r="J83" s="104">
        <f>+'Input R3'!L5</f>
        <v>0</v>
      </c>
      <c r="K83" s="104">
        <f>+'Input R3'!M5</f>
        <v>0</v>
      </c>
      <c r="L83" s="104">
        <f>+'Input R3'!N5</f>
        <v>0</v>
      </c>
      <c r="BC83" s="7">
        <f t="shared" si="51"/>
        <v>3500</v>
      </c>
      <c r="BD83" s="11">
        <f t="shared" si="83"/>
        <v>1.591674917994711E-2</v>
      </c>
      <c r="BE83" s="11">
        <f t="shared" si="83"/>
        <v>2.5415501474810736E-2</v>
      </c>
      <c r="BF83" s="11">
        <f t="shared" si="83"/>
        <v>3.8027489668038428E-2</v>
      </c>
      <c r="BG83" s="11">
        <f t="shared" si="83"/>
        <v>5.4594946626574117E-2</v>
      </c>
      <c r="BH83" s="11">
        <f t="shared" si="83"/>
        <v>7.616554345842165E-2</v>
      </c>
      <c r="BI83" s="11">
        <f t="shared" si="94"/>
        <v>0.10403913786141378</v>
      </c>
      <c r="BJ83" s="11">
        <f t="shared" si="94"/>
        <v>0.1398246136801051</v>
      </c>
      <c r="BK83" s="11">
        <f t="shared" si="94"/>
        <v>0.18550889751515981</v>
      </c>
      <c r="BL83" s="11">
        <f t="shared" si="94"/>
        <v>0.24354065344241713</v>
      </c>
      <c r="BM83" s="11">
        <f t="shared" si="94"/>
        <v>0.31693165200700296</v>
      </c>
      <c r="BN83" s="11">
        <f t="shared" si="94"/>
        <v>0.40937939955914282</v>
      </c>
      <c r="BO83" s="11">
        <f t="shared" si="94"/>
        <v>0.52541531628708837</v>
      </c>
      <c r="BP83" s="11">
        <f t="shared" si="94"/>
        <v>0.67058358674412</v>
      </c>
      <c r="BQ83" s="11">
        <f t="shared" si="94"/>
        <v>0.85165679975282138</v>
      </c>
      <c r="BR83" s="11"/>
    </row>
    <row r="84" spans="1:70" x14ac:dyDescent="0.25">
      <c r="B84" t="s">
        <v>24</v>
      </c>
      <c r="C84" s="104">
        <f>+'Input R3'!E6</f>
        <v>0</v>
      </c>
      <c r="D84" s="104">
        <f>+'Input R3'!F6</f>
        <v>0</v>
      </c>
      <c r="E84" s="104">
        <f>+'Input R3'!G6</f>
        <v>0</v>
      </c>
      <c r="F84" s="104">
        <f>+'Input R3'!H6</f>
        <v>0</v>
      </c>
      <c r="G84" s="104">
        <f>+'Input R3'!I6</f>
        <v>0</v>
      </c>
      <c r="H84" s="104">
        <f>+'Input R3'!J6</f>
        <v>0</v>
      </c>
      <c r="I84" s="104">
        <f>+'Input R3'!K6</f>
        <v>0</v>
      </c>
      <c r="J84" s="104">
        <f>+'Input R3'!L6</f>
        <v>0</v>
      </c>
      <c r="K84" s="104">
        <f>+'Input R3'!M6</f>
        <v>0</v>
      </c>
      <c r="L84" s="104">
        <f>+'Input R3'!N6</f>
        <v>0</v>
      </c>
      <c r="BC84" s="7">
        <f t="shared" ref="BC84:BC97" si="97">+BC83+50</f>
        <v>3550</v>
      </c>
      <c r="BD84" s="11">
        <f t="shared" si="83"/>
        <v>1.4325074261952399E-2</v>
      </c>
      <c r="BE84" s="11">
        <f t="shared" si="83"/>
        <v>2.2937490081016688E-2</v>
      </c>
      <c r="BF84" s="11">
        <f t="shared" si="83"/>
        <v>3.4414878149574772E-2</v>
      </c>
      <c r="BG84" s="11">
        <f t="shared" si="83"/>
        <v>4.9544914063616004E-2</v>
      </c>
      <c r="BH84" s="11">
        <f t="shared" si="83"/>
        <v>6.9310644547163694E-2</v>
      </c>
      <c r="BI84" s="11">
        <f t="shared" si="94"/>
        <v>9.4935713298540045E-2</v>
      </c>
      <c r="BJ84" s="11">
        <f t="shared" si="94"/>
        <v>0.12793952151729612</v>
      </c>
      <c r="BK84" s="11">
        <f t="shared" si="94"/>
        <v>0.17020441347015905</v>
      </c>
      <c r="BL84" s="11">
        <f t="shared" si="94"/>
        <v>0.22405740116702366</v>
      </c>
      <c r="BM84" s="11">
        <f t="shared" si="94"/>
        <v>0.29236944897646011</v>
      </c>
      <c r="BN84" s="11">
        <f t="shared" si="94"/>
        <v>0.37867594459220688</v>
      </c>
      <c r="BO84" s="11">
        <f t="shared" si="94"/>
        <v>0.48732270585627419</v>
      </c>
      <c r="BP84" s="11">
        <f t="shared" si="94"/>
        <v>0.62364273567203121</v>
      </c>
      <c r="BQ84" s="11">
        <f t="shared" si="94"/>
        <v>0.79416996576950538</v>
      </c>
      <c r="BR84" s="11"/>
    </row>
    <row r="85" spans="1:70" x14ac:dyDescent="0.25">
      <c r="B85" t="s">
        <v>23</v>
      </c>
      <c r="C85" s="104">
        <f>+'Input R3'!E7</f>
        <v>0</v>
      </c>
      <c r="D85" s="104">
        <f>+'Input R3'!F7</f>
        <v>0</v>
      </c>
      <c r="E85" s="104">
        <f>+'Input R3'!G7</f>
        <v>0</v>
      </c>
      <c r="F85" s="104">
        <f>+'Input R3'!H7</f>
        <v>0</v>
      </c>
      <c r="G85" s="104">
        <f>+'Input R3'!I7</f>
        <v>0</v>
      </c>
      <c r="H85" s="104">
        <f>+'Input R3'!J7</f>
        <v>0</v>
      </c>
      <c r="I85" s="104">
        <f>+'Input R3'!K7</f>
        <v>0</v>
      </c>
      <c r="J85" s="104">
        <f>+'Input R3'!L7</f>
        <v>0</v>
      </c>
      <c r="K85" s="104">
        <f>+'Input R3'!M7</f>
        <v>0</v>
      </c>
      <c r="L85" s="104">
        <f>+'Input R3'!N7</f>
        <v>0</v>
      </c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BC85" s="7">
        <f t="shared" si="97"/>
        <v>3600</v>
      </c>
      <c r="BD85" s="11">
        <f t="shared" si="83"/>
        <v>1.2892566835757159E-2</v>
      </c>
      <c r="BE85" s="11">
        <f t="shared" si="83"/>
        <v>2.070108479811756E-2</v>
      </c>
      <c r="BF85" s="11">
        <f t="shared" si="83"/>
        <v>3.1145464725365165E-2</v>
      </c>
      <c r="BG85" s="11">
        <f t="shared" si="83"/>
        <v>4.4962009512731514E-2</v>
      </c>
      <c r="BH85" s="11">
        <f t="shared" si="83"/>
        <v>6.3072686537918948E-2</v>
      </c>
      <c r="BI85" s="11">
        <f t="shared" si="94"/>
        <v>8.6628838384917764E-2</v>
      </c>
      <c r="BJ85" s="11">
        <f t="shared" si="94"/>
        <v>0.11706466218832591</v>
      </c>
      <c r="BK85" s="11">
        <f t="shared" si="94"/>
        <v>0.15616254935887086</v>
      </c>
      <c r="BL85" s="11">
        <f t="shared" si="94"/>
        <v>0.20613280907366169</v>
      </c>
      <c r="BM85" s="11">
        <f t="shared" si="94"/>
        <v>0.26971081668078434</v>
      </c>
      <c r="BN85" s="11">
        <f t="shared" si="94"/>
        <v>0.35027524874779115</v>
      </c>
      <c r="BO85" s="11">
        <f t="shared" si="94"/>
        <v>0.45199180968169406</v>
      </c>
      <c r="BP85" s="11">
        <f t="shared" si="94"/>
        <v>0.57998774417498866</v>
      </c>
      <c r="BQ85" s="11">
        <f t="shared" si="94"/>
        <v>0.7405634930800632</v>
      </c>
      <c r="BR85" s="11"/>
    </row>
    <row r="86" spans="1:70" x14ac:dyDescent="0.25">
      <c r="B86" t="s">
        <v>46</v>
      </c>
      <c r="C86" s="104">
        <f>+'Input R3'!E8</f>
        <v>0</v>
      </c>
      <c r="D86" s="104">
        <f>+'Input R3'!F8</f>
        <v>0</v>
      </c>
      <c r="E86" s="104">
        <f>+'Input R3'!G8</f>
        <v>0</v>
      </c>
      <c r="F86" s="104">
        <f>+'Input R3'!H8</f>
        <v>0</v>
      </c>
      <c r="G86" s="104">
        <f>+'Input R3'!I8</f>
        <v>0</v>
      </c>
      <c r="H86" s="104">
        <f>+'Input R3'!J8</f>
        <v>0</v>
      </c>
      <c r="I86" s="104">
        <f>+'Input R3'!K8</f>
        <v>0</v>
      </c>
      <c r="J86" s="104">
        <f>+'Input R3'!L8</f>
        <v>0</v>
      </c>
      <c r="K86" s="104">
        <f>+'Input R3'!M8</f>
        <v>0</v>
      </c>
      <c r="L86" s="104">
        <f>+'Input R3'!N8</f>
        <v>0</v>
      </c>
      <c r="BC86" s="7">
        <f t="shared" si="97"/>
        <v>3650</v>
      </c>
      <c r="BD86" s="11">
        <f t="shared" si="83"/>
        <v>1.1603310152181443E-2</v>
      </c>
      <c r="BE86" s="11">
        <f t="shared" si="83"/>
        <v>1.8682729030301097E-2</v>
      </c>
      <c r="BF86" s="11">
        <f t="shared" si="83"/>
        <v>2.818664557645547E-2</v>
      </c>
      <c r="BG86" s="11">
        <f t="shared" si="83"/>
        <v>4.0803023632803845E-2</v>
      </c>
      <c r="BH86" s="11">
        <f t="shared" si="83"/>
        <v>5.7396144749506231E-2</v>
      </c>
      <c r="BI86" s="11">
        <f t="shared" si="94"/>
        <v>7.9048815026237437E-2</v>
      </c>
      <c r="BJ86" s="11">
        <f t="shared" si="94"/>
        <v>0.10711416590231818</v>
      </c>
      <c r="BK86" s="11">
        <f t="shared" si="94"/>
        <v>0.14327913903676395</v>
      </c>
      <c r="BL86" s="11">
        <f t="shared" si="94"/>
        <v>0.18964218434776867</v>
      </c>
      <c r="BM86" s="11">
        <f t="shared" si="94"/>
        <v>0.24880822838802344</v>
      </c>
      <c r="BN86" s="11">
        <f t="shared" si="94"/>
        <v>0.32400460509170664</v>
      </c>
      <c r="BO86" s="11">
        <f t="shared" si="94"/>
        <v>0.41922240347977097</v>
      </c>
      <c r="BP86" s="11">
        <f t="shared" si="94"/>
        <v>0.53938860208273909</v>
      </c>
      <c r="BQ86" s="11">
        <f t="shared" si="94"/>
        <v>0.69057545729715841</v>
      </c>
      <c r="BR86" s="11"/>
    </row>
    <row r="87" spans="1:70" x14ac:dyDescent="0.25">
      <c r="B87" t="s">
        <v>47</v>
      </c>
      <c r="C87" s="104">
        <f>+'Input R3'!E9</f>
        <v>0</v>
      </c>
      <c r="D87" s="104">
        <f>+'Input R3'!F9</f>
        <v>0</v>
      </c>
      <c r="E87" s="104">
        <f>+'Input R3'!G9</f>
        <v>0</v>
      </c>
      <c r="F87" s="104">
        <f>+'Input R3'!H9</f>
        <v>0</v>
      </c>
      <c r="G87" s="104">
        <f>+'Input R3'!I9</f>
        <v>0</v>
      </c>
      <c r="H87" s="104">
        <f>+'Input R3'!J9</f>
        <v>0</v>
      </c>
      <c r="I87" s="104">
        <f>+'Input R3'!K9</f>
        <v>0</v>
      </c>
      <c r="J87" s="104">
        <f>+'Input R3'!L9</f>
        <v>0</v>
      </c>
      <c r="K87" s="104">
        <f>+'Input R3'!M9</f>
        <v>0</v>
      </c>
      <c r="L87" s="104">
        <f>+'Input R3'!N9</f>
        <v>0</v>
      </c>
      <c r="BC87" s="7">
        <f t="shared" si="97"/>
        <v>3700</v>
      </c>
      <c r="BD87" s="11">
        <f t="shared" si="83"/>
        <v>1.04429791369633E-2</v>
      </c>
      <c r="BE87" s="11">
        <f t="shared" si="83"/>
        <v>1.6861162949846738E-2</v>
      </c>
      <c r="BF87" s="11">
        <f t="shared" si="83"/>
        <v>2.5508914246692199E-2</v>
      </c>
      <c r="BG87" s="11">
        <f t="shared" si="83"/>
        <v>3.7028743946769485E-2</v>
      </c>
      <c r="BH87" s="11">
        <f t="shared" si="83"/>
        <v>5.2230491722050659E-2</v>
      </c>
      <c r="BI87" s="11">
        <f t="shared" si="94"/>
        <v>7.2132043711441649E-2</v>
      </c>
      <c r="BJ87" s="11">
        <f t="shared" si="94"/>
        <v>9.8009461800621103E-2</v>
      </c>
      <c r="BK87" s="11">
        <f t="shared" si="94"/>
        <v>0.13145861006623089</v>
      </c>
      <c r="BL87" s="11">
        <f t="shared" si="94"/>
        <v>0.1744708095999471</v>
      </c>
      <c r="BM87" s="11">
        <f t="shared" si="94"/>
        <v>0.2295255906879515</v>
      </c>
      <c r="BN87" s="11">
        <f t="shared" si="94"/>
        <v>0.2997042597098285</v>
      </c>
      <c r="BO87" s="11">
        <f t="shared" si="94"/>
        <v>0.38882877922748732</v>
      </c>
      <c r="BP87" s="11">
        <f t="shared" si="94"/>
        <v>0.50163139993694705</v>
      </c>
      <c r="BQ87" s="11">
        <f t="shared" si="94"/>
        <v>0.64396161392959972</v>
      </c>
      <c r="BR87" s="11"/>
    </row>
    <row r="88" spans="1:70" x14ac:dyDescent="0.25">
      <c r="B88" t="s">
        <v>48</v>
      </c>
      <c r="C88" s="104">
        <f>+'Input R3'!E10</f>
        <v>0</v>
      </c>
      <c r="D88" s="104">
        <f>+'Input R3'!F10</f>
        <v>0</v>
      </c>
      <c r="E88" s="104">
        <f>+'Input R3'!G10</f>
        <v>0</v>
      </c>
      <c r="F88" s="104">
        <f>+'Input R3'!H10</f>
        <v>0</v>
      </c>
      <c r="G88" s="104">
        <f>+'Input R3'!I10</f>
        <v>0</v>
      </c>
      <c r="H88" s="104">
        <f>+'Input R3'!J10</f>
        <v>0</v>
      </c>
      <c r="I88" s="104">
        <f>+'Input R3'!K10</f>
        <v>0</v>
      </c>
      <c r="J88" s="104">
        <f>+'Input R3'!L10</f>
        <v>0</v>
      </c>
      <c r="K88" s="104">
        <f>+'Input R3'!M10</f>
        <v>0</v>
      </c>
      <c r="L88" s="104">
        <f>+'Input R3'!N10</f>
        <v>0</v>
      </c>
      <c r="BC88" s="7">
        <f t="shared" si="97"/>
        <v>3750</v>
      </c>
      <c r="BD88" s="11">
        <f t="shared" si="83"/>
        <v>9.3986812232669699E-3</v>
      </c>
      <c r="BE88" s="11">
        <f t="shared" si="83"/>
        <v>1.5217199562236682E-2</v>
      </c>
      <c r="BF88" s="11">
        <f t="shared" si="83"/>
        <v>2.3085567393256439E-2</v>
      </c>
      <c r="BG88" s="11">
        <f t="shared" si="83"/>
        <v>3.36035851316933E-2</v>
      </c>
      <c r="BH88" s="11">
        <f t="shared" si="83"/>
        <v>4.7529747467066091E-2</v>
      </c>
      <c r="BI88" s="11">
        <f t="shared" si="94"/>
        <v>6.5820489886690481E-2</v>
      </c>
      <c r="BJ88" s="11">
        <f t="shared" si="94"/>
        <v>8.9678657547568277E-2</v>
      </c>
      <c r="BK88" s="11">
        <f t="shared" si="94"/>
        <v>0.12061327473576679</v>
      </c>
      <c r="BL88" s="11">
        <f t="shared" si="94"/>
        <v>0.16051314483195125</v>
      </c>
      <c r="BM88" s="11">
        <f t="shared" si="94"/>
        <v>0.21173735740963515</v>
      </c>
      <c r="BN88" s="11">
        <f t="shared" si="94"/>
        <v>0.27722644023159121</v>
      </c>
      <c r="BO88" s="11">
        <f t="shared" si="94"/>
        <v>0.36063869273349425</v>
      </c>
      <c r="BP88" s="11">
        <f t="shared" si="94"/>
        <v>0.46651720194136043</v>
      </c>
      <c r="BQ88" s="11">
        <f t="shared" si="94"/>
        <v>0.60049420498935135</v>
      </c>
      <c r="BR88" s="11"/>
    </row>
    <row r="89" spans="1:70" x14ac:dyDescent="0.25">
      <c r="B89" t="s">
        <v>49</v>
      </c>
      <c r="C89" s="104">
        <f>+'Input R3'!E11</f>
        <v>0</v>
      </c>
      <c r="D89" s="104">
        <f>+'Input R3'!F11</f>
        <v>0</v>
      </c>
      <c r="E89" s="104">
        <f>+'Input R3'!G11</f>
        <v>0</v>
      </c>
      <c r="F89" s="104">
        <f>+'Input R3'!H11</f>
        <v>0</v>
      </c>
      <c r="G89" s="104">
        <f>+'Input R3'!I11</f>
        <v>0</v>
      </c>
      <c r="H89" s="104">
        <f>+'Input R3'!J11</f>
        <v>0</v>
      </c>
      <c r="I89" s="104">
        <f>+'Input R3'!K11</f>
        <v>0</v>
      </c>
      <c r="J89" s="104">
        <f>+'Input R3'!L11</f>
        <v>0</v>
      </c>
      <c r="K89" s="104">
        <f>+'Input R3'!M11</f>
        <v>0</v>
      </c>
      <c r="L89" s="104">
        <f>+'Input R3'!N11</f>
        <v>0</v>
      </c>
      <c r="BC89" s="7">
        <f t="shared" si="97"/>
        <v>3800</v>
      </c>
      <c r="BD89" s="11">
        <f t="shared" si="83"/>
        <v>8.4588131009402726E-3</v>
      </c>
      <c r="BE89" s="11">
        <f t="shared" si="83"/>
        <v>1.3733522604918605E-2</v>
      </c>
      <c r="BF89" s="11">
        <f t="shared" si="83"/>
        <v>2.0892438490897076E-2</v>
      </c>
      <c r="BG89" s="11">
        <f t="shared" si="83"/>
        <v>3.0495253507011665E-2</v>
      </c>
      <c r="BH89" s="11">
        <f t="shared" si="83"/>
        <v>4.3252070195030135E-2</v>
      </c>
      <c r="BI89" s="11">
        <f t="shared" si="94"/>
        <v>6.0061197021605048E-2</v>
      </c>
      <c r="BJ89" s="11">
        <f t="shared" si="94"/>
        <v>8.2055971656024948E-2</v>
      </c>
      <c r="BK89" s="11">
        <f t="shared" si="94"/>
        <v>0.11066267957006598</v>
      </c>
      <c r="BL89" s="11">
        <f t="shared" si="94"/>
        <v>0.1476720932453951</v>
      </c>
      <c r="BM89" s="11">
        <f t="shared" si="94"/>
        <v>0.19532771221038833</v>
      </c>
      <c r="BN89" s="11">
        <f t="shared" si="94"/>
        <v>0.2564344572142217</v>
      </c>
      <c r="BO89" s="11">
        <f t="shared" si="94"/>
        <v>0.33449238751031574</v>
      </c>
      <c r="BP89" s="11">
        <f t="shared" si="94"/>
        <v>0.43386099780546489</v>
      </c>
      <c r="BQ89" s="11">
        <f t="shared" si="94"/>
        <v>0.55996084615256969</v>
      </c>
      <c r="BR89" s="11"/>
    </row>
    <row r="90" spans="1:70" x14ac:dyDescent="0.25">
      <c r="B90" t="s">
        <v>51</v>
      </c>
      <c r="C90" s="104">
        <f>+'Input R3'!E13</f>
        <v>0</v>
      </c>
      <c r="D90" s="104">
        <f>+'Input R3'!F13</f>
        <v>0</v>
      </c>
      <c r="E90" s="104">
        <f>+'Input R3'!G13</f>
        <v>0</v>
      </c>
      <c r="F90" s="104">
        <f>+'Input R3'!H13</f>
        <v>0</v>
      </c>
      <c r="G90" s="104">
        <f>+'Input R3'!I13</f>
        <v>0</v>
      </c>
      <c r="H90" s="104">
        <f>+'Input R3'!J13</f>
        <v>0</v>
      </c>
      <c r="I90" s="104">
        <f>+'Input R3'!K13</f>
        <v>0</v>
      </c>
      <c r="J90" s="104">
        <f>+'Input R3'!L13</f>
        <v>0</v>
      </c>
      <c r="K90" s="104">
        <f>+'Input R3'!M13</f>
        <v>0</v>
      </c>
      <c r="L90" s="104">
        <f>+'Input R3'!N13</f>
        <v>0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BC90" s="7">
        <f t="shared" si="97"/>
        <v>3850</v>
      </c>
      <c r="BD90" s="11">
        <f t="shared" si="83"/>
        <v>7.6129317908462451E-3</v>
      </c>
      <c r="BE90" s="11">
        <f t="shared" si="83"/>
        <v>1.239450415093904E-2</v>
      </c>
      <c r="BF90" s="11">
        <f t="shared" si="83"/>
        <v>1.8907656834261852E-2</v>
      </c>
      <c r="BG90" s="11">
        <f t="shared" si="83"/>
        <v>2.7674442557613081E-2</v>
      </c>
      <c r="BH90" s="11">
        <f t="shared" si="83"/>
        <v>3.9359383877477415E-2</v>
      </c>
      <c r="BI90" s="11">
        <f t="shared" si="94"/>
        <v>5.4805842282214592E-2</v>
      </c>
      <c r="BJ90" s="11">
        <f t="shared" si="94"/>
        <v>7.5081214065262802E-2</v>
      </c>
      <c r="BK90" s="11">
        <f t="shared" si="94"/>
        <v>0.1015330085055355</v>
      </c>
      <c r="BL90" s="11">
        <f t="shared" si="94"/>
        <v>0.13585832578576343</v>
      </c>
      <c r="BM90" s="11">
        <f t="shared" si="94"/>
        <v>0.18018981451408314</v>
      </c>
      <c r="BN90" s="11">
        <f t="shared" si="94"/>
        <v>0.23720187292315495</v>
      </c>
      <c r="BO90" s="11">
        <f t="shared" si="94"/>
        <v>0.31024168941581765</v>
      </c>
      <c r="BP90" s="11">
        <f t="shared" si="94"/>
        <v>0.40349072795908208</v>
      </c>
      <c r="BQ90" s="11">
        <f t="shared" si="94"/>
        <v>0.52216348903727083</v>
      </c>
      <c r="BR90" s="11"/>
    </row>
    <row r="91" spans="1:70" x14ac:dyDescent="0.25">
      <c r="B91" t="s">
        <v>31</v>
      </c>
      <c r="C91" s="104">
        <f>+'Input R3'!E14</f>
        <v>0</v>
      </c>
      <c r="D91" s="104">
        <f>+'Input R3'!F14</f>
        <v>0</v>
      </c>
      <c r="E91" s="104">
        <f>+'Input R3'!G14</f>
        <v>0</v>
      </c>
      <c r="F91" s="104">
        <f>+'Input R3'!H14</f>
        <v>0</v>
      </c>
      <c r="G91" s="104">
        <f>+'Input R3'!I14</f>
        <v>0</v>
      </c>
      <c r="H91" s="104">
        <f>+'Input R3'!J14</f>
        <v>0</v>
      </c>
      <c r="I91" s="104">
        <f>+'Input R3'!K14</f>
        <v>0</v>
      </c>
      <c r="J91" s="104">
        <f>+'Input R3'!L14</f>
        <v>0</v>
      </c>
      <c r="K91" s="104">
        <f>+'Input R3'!M14</f>
        <v>0</v>
      </c>
      <c r="L91" s="104">
        <f>+'Input R3'!N14</f>
        <v>0</v>
      </c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BC91" s="7">
        <f t="shared" si="97"/>
        <v>3900</v>
      </c>
      <c r="BD91" s="11">
        <f t="shared" si="83"/>
        <v>6.8516386117616207E-3</v>
      </c>
      <c r="BE91" s="11">
        <f t="shared" si="83"/>
        <v>1.1186039996222483E-2</v>
      </c>
      <c r="BF91" s="11">
        <f t="shared" si="83"/>
        <v>1.7111429435006976E-2</v>
      </c>
      <c r="BG91" s="11">
        <f t="shared" si="83"/>
        <v>2.5114556621033866E-2</v>
      </c>
      <c r="BH91" s="11">
        <f t="shared" si="83"/>
        <v>3.5817039328504441E-2</v>
      </c>
      <c r="BI91" s="11">
        <f t="shared" si="94"/>
        <v>5.0010331082520801E-2</v>
      </c>
      <c r="BJ91" s="11">
        <f t="shared" si="94"/>
        <v>6.8699310869715438E-2</v>
      </c>
      <c r="BK91" s="11">
        <f t="shared" si="94"/>
        <v>9.315653530382878E-2</v>
      </c>
      <c r="BL91" s="11">
        <f t="shared" si="94"/>
        <v>0.1249896597229023</v>
      </c>
      <c r="BM91" s="11">
        <f t="shared" si="94"/>
        <v>0.16622510388924161</v>
      </c>
      <c r="BN91" s="11">
        <f t="shared" si="94"/>
        <v>0.21941173245391821</v>
      </c>
      <c r="BO91" s="11">
        <f t="shared" si="94"/>
        <v>0.28774916693317071</v>
      </c>
      <c r="BP91" s="11">
        <f t="shared" si="94"/>
        <v>0.37524637700194607</v>
      </c>
      <c r="BQ91" s="11">
        <f t="shared" si="94"/>
        <v>0.48691745352725468</v>
      </c>
      <c r="BR91" s="11"/>
    </row>
    <row r="92" spans="1:70" x14ac:dyDescent="0.25">
      <c r="BC92" s="7">
        <f t="shared" si="97"/>
        <v>3950</v>
      </c>
      <c r="BD92" s="11">
        <f t="shared" si="83"/>
        <v>6.1664747505854592E-3</v>
      </c>
      <c r="BE92" s="11">
        <f t="shared" si="83"/>
        <v>1.0095401096590791E-2</v>
      </c>
      <c r="BF92" s="11">
        <f t="shared" si="83"/>
        <v>1.5485843638681312E-2</v>
      </c>
      <c r="BG92" s="11">
        <f t="shared" si="83"/>
        <v>2.279146013358823E-2</v>
      </c>
      <c r="BH92" s="11">
        <f t="shared" si="83"/>
        <v>3.2593505788939034E-2</v>
      </c>
      <c r="BI92" s="11">
        <f t="shared" si="94"/>
        <v>4.5634427112800219E-2</v>
      </c>
      <c r="BJ92" s="11">
        <f t="shared" si="94"/>
        <v>6.2859869445789612E-2</v>
      </c>
      <c r="BK92" s="11">
        <f t="shared" si="94"/>
        <v>8.5471121141262874E-2</v>
      </c>
      <c r="BL92" s="11">
        <f t="shared" si="94"/>
        <v>0.11499048694507007</v>
      </c>
      <c r="BM92" s="11">
        <f t="shared" si="94"/>
        <v>0.15334265833782532</v>
      </c>
      <c r="BN92" s="11">
        <f t="shared" si="94"/>
        <v>0.20295585251987422</v>
      </c>
      <c r="BO92" s="11">
        <f t="shared" si="94"/>
        <v>0.26688735233051569</v>
      </c>
      <c r="BP92" s="11">
        <f t="shared" si="94"/>
        <v>0.34897913061180963</v>
      </c>
      <c r="BQ92" s="11">
        <f t="shared" si="94"/>
        <v>0.45405052541416469</v>
      </c>
      <c r="BR92" s="11"/>
    </row>
    <row r="93" spans="1:70" x14ac:dyDescent="0.25">
      <c r="B93" s="12" t="s">
        <v>62</v>
      </c>
      <c r="C93" s="7">
        <f>+C83^2*20</f>
        <v>0</v>
      </c>
      <c r="D93" s="7">
        <f t="shared" ref="D93:L94" si="98">+D83^2*20</f>
        <v>0</v>
      </c>
      <c r="E93" s="7">
        <f t="shared" si="98"/>
        <v>0</v>
      </c>
      <c r="F93" s="7">
        <f t="shared" si="98"/>
        <v>0</v>
      </c>
      <c r="G93" s="7">
        <f t="shared" si="98"/>
        <v>0</v>
      </c>
      <c r="H93" s="7">
        <f t="shared" si="98"/>
        <v>0</v>
      </c>
      <c r="I93" s="7">
        <f t="shared" si="98"/>
        <v>0</v>
      </c>
      <c r="J93" s="7">
        <f t="shared" si="98"/>
        <v>0</v>
      </c>
      <c r="K93" s="7">
        <f t="shared" si="98"/>
        <v>0</v>
      </c>
      <c r="L93" s="7">
        <f t="shared" si="98"/>
        <v>0</v>
      </c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BC93" s="7">
        <f t="shared" si="97"/>
        <v>4000</v>
      </c>
      <c r="BD93" s="11">
        <f t="shared" si="83"/>
        <v>5.5498272755269131E-3</v>
      </c>
      <c r="BE93" s="11">
        <f t="shared" si="83"/>
        <v>9.1110994896731884E-3</v>
      </c>
      <c r="BF93" s="11">
        <f t="shared" si="83"/>
        <v>1.4014688493006586E-2</v>
      </c>
      <c r="BG93" s="11">
        <f t="shared" si="83"/>
        <v>2.0683250071231316E-2</v>
      </c>
      <c r="BH93" s="11">
        <f t="shared" si="83"/>
        <v>2.9660090267934515E-2</v>
      </c>
      <c r="BI93" s="11">
        <f t="shared" si="94"/>
        <v>4.1641414740430191E-2</v>
      </c>
      <c r="BJ93" s="11">
        <f t="shared" si="94"/>
        <v>5.7516780542897473E-2</v>
      </c>
      <c r="BK93" s="11">
        <f t="shared" si="94"/>
        <v>7.8419753647108653E-2</v>
      </c>
      <c r="BL93" s="11">
        <f t="shared" si="94"/>
        <v>0.10579124798946442</v>
      </c>
      <c r="BM93" s="11">
        <f t="shared" si="94"/>
        <v>0.14145860231664378</v>
      </c>
      <c r="BN93" s="11">
        <f t="shared" si="94"/>
        <v>0.18773416358088355</v>
      </c>
      <c r="BO93" s="11">
        <f t="shared" si="94"/>
        <v>0.24753801928655317</v>
      </c>
      <c r="BP93" s="11">
        <f t="shared" si="94"/>
        <v>0.32455059146898274</v>
      </c>
      <c r="BQ93" s="11">
        <f t="shared" si="94"/>
        <v>0.42340211494870827</v>
      </c>
      <c r="BR93" s="11"/>
    </row>
    <row r="94" spans="1:70" x14ac:dyDescent="0.25">
      <c r="B94" s="12" t="s">
        <v>21</v>
      </c>
      <c r="C94" s="7">
        <f>+C84^2*20</f>
        <v>0</v>
      </c>
      <c r="D94" s="7">
        <f t="shared" si="98"/>
        <v>0</v>
      </c>
      <c r="E94" s="7">
        <f t="shared" si="98"/>
        <v>0</v>
      </c>
      <c r="F94" s="7">
        <f t="shared" si="98"/>
        <v>0</v>
      </c>
      <c r="G94" s="7">
        <f t="shared" si="98"/>
        <v>0</v>
      </c>
      <c r="H94" s="7">
        <f t="shared" si="98"/>
        <v>0</v>
      </c>
      <c r="I94" s="7">
        <f t="shared" si="98"/>
        <v>0</v>
      </c>
      <c r="J94" s="7">
        <f t="shared" si="98"/>
        <v>0</v>
      </c>
      <c r="K94" s="7">
        <f t="shared" si="98"/>
        <v>0</v>
      </c>
      <c r="L94" s="7">
        <f t="shared" si="98"/>
        <v>0</v>
      </c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BC94" s="7">
        <f t="shared" si="97"/>
        <v>4050</v>
      </c>
      <c r="BD94" s="11">
        <f t="shared" si="83"/>
        <v>4.9948445479742216E-3</v>
      </c>
      <c r="BE94" s="11">
        <f t="shared" si="83"/>
        <v>8.2227672894300517E-3</v>
      </c>
      <c r="BF94" s="11">
        <f t="shared" si="83"/>
        <v>1.2683293086170959E-2</v>
      </c>
      <c r="BG94" s="11">
        <f t="shared" si="83"/>
        <v>1.8770049439642417E-2</v>
      </c>
      <c r="BH94" s="11">
        <f t="shared" si="83"/>
        <v>2.6990682143820402E-2</v>
      </c>
      <c r="BI94" s="11">
        <f t="shared" si="94"/>
        <v>3.799779095064254E-2</v>
      </c>
      <c r="BJ94" s="11">
        <f t="shared" si="94"/>
        <v>5.2627854196751173E-2</v>
      </c>
      <c r="BK94" s="11">
        <f t="shared" si="94"/>
        <v>7.1950123971222163E-2</v>
      </c>
      <c r="BL94" s="11">
        <f t="shared" si="94"/>
        <v>9.7327948150307222E-2</v>
      </c>
      <c r="BM94" s="11">
        <f t="shared" si="94"/>
        <v>0.13049556063710382</v>
      </c>
      <c r="BN94" s="11">
        <f t="shared" si="94"/>
        <v>0.17365410131231718</v>
      </c>
      <c r="BO94" s="11">
        <f t="shared" si="94"/>
        <v>0.22959151288827792</v>
      </c>
      <c r="BP94" s="11">
        <f t="shared" si="94"/>
        <v>0.30183205006615377</v>
      </c>
      <c r="BQ94" s="11">
        <f t="shared" si="94"/>
        <v>0.3948224721896702</v>
      </c>
      <c r="BR94" s="11"/>
    </row>
    <row r="95" spans="1:70" x14ac:dyDescent="0.25">
      <c r="B95" s="12" t="s">
        <v>22</v>
      </c>
      <c r="C95" s="2">
        <f>+C85/10</f>
        <v>0</v>
      </c>
      <c r="D95" s="2">
        <f t="shared" ref="D95:L95" si="99">+D85/10</f>
        <v>0</v>
      </c>
      <c r="E95" s="2">
        <f t="shared" si="99"/>
        <v>0</v>
      </c>
      <c r="F95" s="2">
        <f t="shared" si="99"/>
        <v>0</v>
      </c>
      <c r="G95" s="2">
        <f t="shared" si="99"/>
        <v>0</v>
      </c>
      <c r="H95" s="2">
        <f t="shared" si="99"/>
        <v>0</v>
      </c>
      <c r="I95" s="2">
        <f t="shared" si="99"/>
        <v>0</v>
      </c>
      <c r="J95" s="2">
        <f t="shared" si="99"/>
        <v>0</v>
      </c>
      <c r="K95" s="2">
        <f t="shared" si="99"/>
        <v>0</v>
      </c>
      <c r="L95" s="2">
        <f t="shared" si="99"/>
        <v>0</v>
      </c>
      <c r="BC95" s="7">
        <f t="shared" si="97"/>
        <v>4100</v>
      </c>
      <c r="BD95" s="11">
        <f t="shared" si="83"/>
        <v>4.4953600931767999E-3</v>
      </c>
      <c r="BE95" s="11">
        <f t="shared" si="83"/>
        <v>7.4210474787106216E-3</v>
      </c>
      <c r="BF95" s="11">
        <f t="shared" si="83"/>
        <v>1.1478380242984717E-2</v>
      </c>
      <c r="BG95" s="11">
        <f t="shared" si="83"/>
        <v>1.7033819866475491E-2</v>
      </c>
      <c r="BH95" s="11">
        <f t="shared" si="83"/>
        <v>2.4561520750876562E-2</v>
      </c>
      <c r="BI95" s="11">
        <f t="shared" si="94"/>
        <v>3.4672984242461312E-2</v>
      </c>
      <c r="BJ95" s="11">
        <f t="shared" si="94"/>
        <v>4.8154486590027308E-2</v>
      </c>
      <c r="BK95" s="11">
        <f t="shared" si="94"/>
        <v>6.6014238743596312E-2</v>
      </c>
      <c r="BL95" s="11">
        <f t="shared" si="94"/>
        <v>8.9541712298282602E-2</v>
      </c>
      <c r="BM95" s="11">
        <f t="shared" si="94"/>
        <v>0.12038215468772821</v>
      </c>
      <c r="BN95" s="11">
        <f t="shared" si="94"/>
        <v>0.16063004371389331</v>
      </c>
      <c r="BO95" s="11">
        <f t="shared" si="94"/>
        <v>0.21294612820387765</v>
      </c>
      <c r="BP95" s="11">
        <f t="shared" si="94"/>
        <v>0.28070380656152283</v>
      </c>
      <c r="BQ95" s="11">
        <f t="shared" si="94"/>
        <v>0.36817195531686719</v>
      </c>
      <c r="BR95" s="11"/>
    </row>
    <row r="96" spans="1:70" x14ac:dyDescent="0.25">
      <c r="B96" s="12" t="s">
        <v>55</v>
      </c>
      <c r="C96" s="2">
        <f>+IF(C86="Y",25,0)</f>
        <v>0</v>
      </c>
      <c r="D96" s="2">
        <f t="shared" ref="D96:L96" si="100">+IF(D86="Y",25,0)</f>
        <v>0</v>
      </c>
      <c r="E96" s="2">
        <f t="shared" si="100"/>
        <v>0</v>
      </c>
      <c r="F96" s="2">
        <f t="shared" si="100"/>
        <v>0</v>
      </c>
      <c r="G96" s="2">
        <f t="shared" si="100"/>
        <v>0</v>
      </c>
      <c r="H96" s="2">
        <f t="shared" si="100"/>
        <v>0</v>
      </c>
      <c r="I96" s="2">
        <f t="shared" si="100"/>
        <v>0</v>
      </c>
      <c r="J96" s="2">
        <f t="shared" si="100"/>
        <v>0</v>
      </c>
      <c r="K96" s="2">
        <f t="shared" si="100"/>
        <v>0</v>
      </c>
      <c r="L96" s="2">
        <f t="shared" si="100"/>
        <v>0</v>
      </c>
      <c r="BC96" s="7">
        <f t="shared" si="97"/>
        <v>4150</v>
      </c>
      <c r="BD96" s="11">
        <f t="shared" si="83"/>
        <v>4.0458240838591201E-3</v>
      </c>
      <c r="BE96" s="11">
        <f t="shared" si="83"/>
        <v>6.697495349536336E-3</v>
      </c>
      <c r="BF96" s="11">
        <f t="shared" si="83"/>
        <v>1.0387934119901169E-2</v>
      </c>
      <c r="BG96" s="11">
        <f t="shared" si="83"/>
        <v>1.5458191528826505E-2</v>
      </c>
      <c r="BH96" s="11">
        <f t="shared" si="83"/>
        <v>2.2350983883297666E-2</v>
      </c>
      <c r="BI96" s="11">
        <f t="shared" si="94"/>
        <v>3.1639098121245941E-2</v>
      </c>
      <c r="BJ96" s="11">
        <f t="shared" si="94"/>
        <v>4.406135522987497E-2</v>
      </c>
      <c r="BK96" s="11">
        <f t="shared" si="94"/>
        <v>6.0568064047249591E-2</v>
      </c>
      <c r="BL96" s="11">
        <f t="shared" si="94"/>
        <v>8.2378375314419952E-2</v>
      </c>
      <c r="BM96" s="11">
        <f t="shared" si="94"/>
        <v>0.11105253769942922</v>
      </c>
      <c r="BN96" s="11">
        <f t="shared" si="94"/>
        <v>0.14858279043535122</v>
      </c>
      <c r="BO96" s="11">
        <f t="shared" si="94"/>
        <v>0.19750753390909639</v>
      </c>
      <c r="BP96" s="11">
        <f t="shared" si="94"/>
        <v>0.26105454010221607</v>
      </c>
      <c r="BQ96" s="11">
        <f t="shared" si="94"/>
        <v>0.34332034833297842</v>
      </c>
      <c r="BR96" s="11"/>
    </row>
    <row r="97" spans="2:70" x14ac:dyDescent="0.25">
      <c r="B97" t="s">
        <v>56</v>
      </c>
      <c r="C97" s="2">
        <f>+IF(C87="Y",50,0)</f>
        <v>0</v>
      </c>
      <c r="D97" s="2">
        <f t="shared" ref="D97:L97" si="101">+IF(D87="Y",50,0)</f>
        <v>0</v>
      </c>
      <c r="E97" s="2">
        <f t="shared" si="101"/>
        <v>0</v>
      </c>
      <c r="F97" s="2">
        <f t="shared" si="101"/>
        <v>0</v>
      </c>
      <c r="G97" s="2">
        <f t="shared" si="101"/>
        <v>0</v>
      </c>
      <c r="H97" s="2">
        <f t="shared" si="101"/>
        <v>0</v>
      </c>
      <c r="I97" s="2">
        <f t="shared" si="101"/>
        <v>0</v>
      </c>
      <c r="J97" s="2">
        <f t="shared" si="101"/>
        <v>0</v>
      </c>
      <c r="K97" s="2">
        <f t="shared" si="101"/>
        <v>0</v>
      </c>
      <c r="L97" s="2">
        <f t="shared" si="101"/>
        <v>0</v>
      </c>
      <c r="BC97" s="7">
        <f t="shared" si="97"/>
        <v>4200</v>
      </c>
      <c r="BD97" s="11">
        <f t="shared" si="83"/>
        <v>3.6412416754732081E-3</v>
      </c>
      <c r="BE97" s="11">
        <f t="shared" si="83"/>
        <v>6.0444895529565426E-3</v>
      </c>
      <c r="BF97" s="11">
        <f t="shared" si="83"/>
        <v>9.4010803785105571E-3</v>
      </c>
      <c r="BG97" s="11">
        <f t="shared" si="83"/>
        <v>1.402830881241005E-2</v>
      </c>
      <c r="BH97" s="11">
        <f t="shared" si="83"/>
        <v>2.0339395333800872E-2</v>
      </c>
      <c r="BI97" s="11">
        <f t="shared" si="94"/>
        <v>2.8870677035636914E-2</v>
      </c>
      <c r="BJ97" s="11">
        <f t="shared" si="94"/>
        <v>4.0316140035335582E-2</v>
      </c>
      <c r="BK97" s="11">
        <f t="shared" si="94"/>
        <v>5.5571198763351481E-2</v>
      </c>
      <c r="BL97" s="11">
        <f t="shared" si="94"/>
        <v>7.5788105289266328E-2</v>
      </c>
      <c r="BM97" s="11">
        <f t="shared" si="94"/>
        <v>0.10244596602772341</v>
      </c>
      <c r="BN97" s="11">
        <f t="shared" si="94"/>
        <v>0.13743908115269982</v>
      </c>
      <c r="BO97" s="11">
        <f t="shared" si="94"/>
        <v>0.18318823770068679</v>
      </c>
      <c r="BP97" s="11">
        <f t="shared" si="94"/>
        <v>0.24278072229506079</v>
      </c>
      <c r="BQ97" s="11">
        <f t="shared" si="94"/>
        <v>0.32014622482050215</v>
      </c>
      <c r="BR97" s="11"/>
    </row>
    <row r="98" spans="2:70" x14ac:dyDescent="0.25">
      <c r="B98" t="s">
        <v>57</v>
      </c>
      <c r="C98" s="2">
        <f>+IF(C88="Y",150,0)</f>
        <v>0</v>
      </c>
      <c r="D98" s="2">
        <f t="shared" ref="D98:L98" si="102">+IF(D88="Y",150,0)</f>
        <v>0</v>
      </c>
      <c r="E98" s="2">
        <f t="shared" si="102"/>
        <v>0</v>
      </c>
      <c r="F98" s="2">
        <f t="shared" si="102"/>
        <v>0</v>
      </c>
      <c r="G98" s="2">
        <f t="shared" si="102"/>
        <v>0</v>
      </c>
      <c r="H98" s="2">
        <f t="shared" si="102"/>
        <v>0</v>
      </c>
      <c r="I98" s="2">
        <f t="shared" si="102"/>
        <v>0</v>
      </c>
      <c r="J98" s="2">
        <f t="shared" si="102"/>
        <v>0</v>
      </c>
      <c r="K98" s="2">
        <f t="shared" si="102"/>
        <v>0</v>
      </c>
      <c r="L98" s="2">
        <f t="shared" si="102"/>
        <v>0</v>
      </c>
      <c r="BC98" s="7">
        <f>+BC97+50</f>
        <v>4250</v>
      </c>
      <c r="BD98" s="11">
        <f t="shared" si="83"/>
        <v>3.2771175079258875E-3</v>
      </c>
      <c r="BE98" s="11">
        <f t="shared" si="83"/>
        <v>5.4551518215432797E-3</v>
      </c>
      <c r="BF98" s="11">
        <f t="shared" si="83"/>
        <v>8.5079777425520527E-3</v>
      </c>
      <c r="BG98" s="11">
        <f t="shared" si="83"/>
        <v>1.2730690247262118E-2</v>
      </c>
      <c r="BH98" s="11">
        <f t="shared" si="83"/>
        <v>1.8508849753758789E-2</v>
      </c>
      <c r="BI98" s="11">
        <f t="shared" si="94"/>
        <v>2.6344492795018676E-2</v>
      </c>
      <c r="BJ98" s="11">
        <f t="shared" si="94"/>
        <v>3.6889268132332044E-2</v>
      </c>
      <c r="BK98" s="11">
        <f t="shared" si="94"/>
        <v>5.0986574865374966E-2</v>
      </c>
      <c r="BL98" s="11">
        <f t="shared" si="94"/>
        <v>6.9725056866124985E-2</v>
      </c>
      <c r="BM98" s="11">
        <f t="shared" si="94"/>
        <v>9.4506403660574792E-2</v>
      </c>
      <c r="BN98" s="11">
        <f t="shared" si="94"/>
        <v>0.12713115006624726</v>
      </c>
      <c r="BO98" s="11">
        <f t="shared" si="94"/>
        <v>0.16990709046738689</v>
      </c>
      <c r="BP98" s="11">
        <f t="shared" si="94"/>
        <v>0.22578607173440637</v>
      </c>
      <c r="BQ98" s="11">
        <f t="shared" si="94"/>
        <v>0.29853635464511802</v>
      </c>
      <c r="BR98" s="11"/>
    </row>
    <row r="99" spans="2:70" x14ac:dyDescent="0.25">
      <c r="B99" t="s">
        <v>58</v>
      </c>
      <c r="C99" s="2">
        <f t="shared" ref="C99:L99" si="103">+IF(C89="Y",50,0)</f>
        <v>0</v>
      </c>
      <c r="D99" s="2">
        <f t="shared" si="103"/>
        <v>0</v>
      </c>
      <c r="E99" s="2">
        <f t="shared" si="103"/>
        <v>0</v>
      </c>
      <c r="F99" s="2">
        <f t="shared" si="103"/>
        <v>0</v>
      </c>
      <c r="G99" s="2">
        <f t="shared" si="103"/>
        <v>0</v>
      </c>
      <c r="H99" s="2">
        <f t="shared" si="103"/>
        <v>0</v>
      </c>
      <c r="I99" s="2">
        <f t="shared" si="103"/>
        <v>0</v>
      </c>
      <c r="J99" s="2">
        <f t="shared" si="103"/>
        <v>0</v>
      </c>
      <c r="K99" s="2">
        <f t="shared" si="103"/>
        <v>0</v>
      </c>
      <c r="L99" s="2">
        <f t="shared" si="103"/>
        <v>0</v>
      </c>
      <c r="BC99" s="7">
        <f t="shared" ref="BC99:BC109" si="104">+BC98+50</f>
        <v>4300</v>
      </c>
      <c r="BD99" s="11">
        <f t="shared" si="83"/>
        <v>2.9494057571332988E-3</v>
      </c>
      <c r="BE99" s="11">
        <f t="shared" si="83"/>
        <v>4.9232745189428098E-3</v>
      </c>
      <c r="BF99" s="11">
        <f t="shared" si="83"/>
        <v>7.6997198570096072E-3</v>
      </c>
      <c r="BG99" s="11">
        <f t="shared" si="83"/>
        <v>1.1553101399390371E-2</v>
      </c>
      <c r="BH99" s="11">
        <f t="shared" si="83"/>
        <v>1.6843053275920495E-2</v>
      </c>
      <c r="BI99" s="11">
        <f t="shared" si="94"/>
        <v>2.4039349675454538E-2</v>
      </c>
      <c r="BJ99" s="11">
        <f t="shared" si="94"/>
        <v>3.3753680341083808E-2</v>
      </c>
      <c r="BK99" s="11">
        <f t="shared" si="94"/>
        <v>4.6780182438981514E-2</v>
      </c>
      <c r="BL99" s="11">
        <f t="shared" si="94"/>
        <v>6.4147052316834957E-2</v>
      </c>
      <c r="BM99" s="11">
        <f t="shared" si="94"/>
        <v>8.7182157376880204E-2</v>
      </c>
      <c r="BN99" s="11">
        <f t="shared" si="94"/>
        <v>0.11759631381127865</v>
      </c>
      <c r="BO99" s="11">
        <f t="shared" si="94"/>
        <v>0.15758882640850125</v>
      </c>
      <c r="BP99" s="11">
        <f t="shared" si="94"/>
        <v>0.20998104671299778</v>
      </c>
      <c r="BQ99" s="11">
        <f t="shared" si="94"/>
        <v>0.27838515070657233</v>
      </c>
      <c r="BR99" s="11"/>
    </row>
    <row r="100" spans="2:70" x14ac:dyDescent="0.25">
      <c r="B100" s="3" t="s">
        <v>55</v>
      </c>
      <c r="C100" s="2">
        <f>+C90*1000</f>
        <v>0</v>
      </c>
      <c r="D100" s="2">
        <f t="shared" ref="D100:L100" si="105">+D90*1000</f>
        <v>0</v>
      </c>
      <c r="E100" s="2">
        <f t="shared" si="105"/>
        <v>0</v>
      </c>
      <c r="F100" s="2">
        <f t="shared" si="105"/>
        <v>0</v>
      </c>
      <c r="G100" s="2">
        <f t="shared" si="105"/>
        <v>0</v>
      </c>
      <c r="H100" s="2">
        <f t="shared" si="105"/>
        <v>0</v>
      </c>
      <c r="I100" s="2">
        <f t="shared" si="105"/>
        <v>0</v>
      </c>
      <c r="J100" s="2">
        <f t="shared" si="105"/>
        <v>0</v>
      </c>
      <c r="K100" s="2">
        <f t="shared" si="105"/>
        <v>0</v>
      </c>
      <c r="L100" s="2">
        <f t="shared" si="105"/>
        <v>0</v>
      </c>
      <c r="BC100" s="7">
        <f t="shared" si="104"/>
        <v>4350</v>
      </c>
      <c r="BD100" s="11">
        <f t="shared" si="83"/>
        <v>2.6544651814199688E-3</v>
      </c>
      <c r="BE100" s="11">
        <f t="shared" si="83"/>
        <v>4.4432552533458861E-3</v>
      </c>
      <c r="BF100" s="11">
        <f t="shared" si="83"/>
        <v>6.9682464705936942E-3</v>
      </c>
      <c r="BG100" s="11">
        <f t="shared" si="83"/>
        <v>1.0484439519946761E-2</v>
      </c>
      <c r="BH100" s="11">
        <f t="shared" si="83"/>
        <v>1.5327178481087647E-2</v>
      </c>
      <c r="BI100" s="11">
        <f t="shared" si="94"/>
        <v>2.1935906578852259E-2</v>
      </c>
      <c r="BJ100" s="11">
        <f t="shared" si="94"/>
        <v>3.0884617512091674E-2</v>
      </c>
      <c r="BK100" s="11">
        <f t="shared" si="94"/>
        <v>4.2920817387765521E-2</v>
      </c>
      <c r="BL100" s="11">
        <f t="shared" si="94"/>
        <v>5.9015288131488132E-2</v>
      </c>
      <c r="BM100" s="11">
        <f t="shared" si="94"/>
        <v>8.042554018017195E-2</v>
      </c>
      <c r="BN100" s="11">
        <f t="shared" si="94"/>
        <v>0.1087765902754327</v>
      </c>
      <c r="BO100" s="11">
        <f t="shared" si="94"/>
        <v>0.14616363649388481</v>
      </c>
      <c r="BP100" s="11">
        <f t="shared" si="94"/>
        <v>0.1952823734430878</v>
      </c>
      <c r="BQ100" s="11">
        <f t="shared" si="94"/>
        <v>0.25959415303387851</v>
      </c>
      <c r="BR100" s="11"/>
    </row>
    <row r="101" spans="2:70" x14ac:dyDescent="0.25">
      <c r="B101" s="3" t="s">
        <v>63</v>
      </c>
      <c r="C101" s="7">
        <f>+C91/10000</f>
        <v>0</v>
      </c>
      <c r="D101" s="7">
        <f t="shared" ref="D101:L101" si="106">+D91/10000</f>
        <v>0</v>
      </c>
      <c r="E101" s="7">
        <f t="shared" si="106"/>
        <v>0</v>
      </c>
      <c r="F101" s="7">
        <f t="shared" si="106"/>
        <v>0</v>
      </c>
      <c r="G101" s="7">
        <f t="shared" si="106"/>
        <v>0</v>
      </c>
      <c r="H101" s="7">
        <f t="shared" si="106"/>
        <v>0</v>
      </c>
      <c r="I101" s="7">
        <f t="shared" si="106"/>
        <v>0</v>
      </c>
      <c r="J101" s="7">
        <f t="shared" si="106"/>
        <v>0</v>
      </c>
      <c r="K101" s="7">
        <f t="shared" si="106"/>
        <v>0</v>
      </c>
      <c r="L101" s="7">
        <f t="shared" si="106"/>
        <v>0</v>
      </c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BC101" s="7">
        <f t="shared" si="104"/>
        <v>4400</v>
      </c>
      <c r="BD101" s="11">
        <f t="shared" si="83"/>
        <v>2.3890186632779722E-3</v>
      </c>
      <c r="BE101" s="11">
        <f t="shared" si="83"/>
        <v>4.0100378661446622E-3</v>
      </c>
      <c r="BF101" s="11">
        <f t="shared" si="83"/>
        <v>6.3062630558872925E-3</v>
      </c>
      <c r="BG101" s="11">
        <f t="shared" si="83"/>
        <v>9.5146288643516846E-3</v>
      </c>
      <c r="BH101" s="11">
        <f t="shared" si="83"/>
        <v>1.3947732417789757E-2</v>
      </c>
      <c r="BI101" s="11">
        <f t="shared" si="94"/>
        <v>2.001651475320268E-2</v>
      </c>
      <c r="BJ101" s="11">
        <f t="shared" si="94"/>
        <v>2.8259425023563874E-2</v>
      </c>
      <c r="BK101" s="11">
        <f t="shared" si="94"/>
        <v>3.9379849953274849E-2</v>
      </c>
      <c r="BL101" s="11">
        <f t="shared" ref="BL101:BQ125" si="107">+BL100*BL$16</f>
        <v>5.429406508096906E-2</v>
      </c>
      <c r="BM101" s="11">
        <f t="shared" si="107"/>
        <v>7.4192560816208591E-2</v>
      </c>
      <c r="BN101" s="11">
        <f t="shared" si="107"/>
        <v>0.10061834600477519</v>
      </c>
      <c r="BO101" s="11">
        <f t="shared" si="107"/>
        <v>0.13556677284807808</v>
      </c>
      <c r="BP101" s="11">
        <f t="shared" si="107"/>
        <v>0.18161260730207154</v>
      </c>
      <c r="BQ101" s="11">
        <f t="shared" si="107"/>
        <v>0.24207154770409153</v>
      </c>
      <c r="BR101" s="11"/>
    </row>
    <row r="102" spans="2:70" x14ac:dyDescent="0.25">
      <c r="B102" s="3" t="s">
        <v>64</v>
      </c>
      <c r="C102" s="7" t="str">
        <f>IF(C83&gt;0,SUM(C93:C101)-275+H59,"")</f>
        <v/>
      </c>
      <c r="D102" s="7" t="str">
        <f t="shared" ref="D102:L102" si="108">IF(D83&gt;0,SUM(D93:D101)-275+I59,"")</f>
        <v/>
      </c>
      <c r="E102" s="7" t="str">
        <f t="shared" si="108"/>
        <v/>
      </c>
      <c r="F102" s="7" t="str">
        <f t="shared" si="108"/>
        <v/>
      </c>
      <c r="G102" s="7" t="str">
        <f t="shared" si="108"/>
        <v/>
      </c>
      <c r="H102" s="7" t="str">
        <f t="shared" si="108"/>
        <v/>
      </c>
      <c r="I102" s="7" t="str">
        <f t="shared" si="108"/>
        <v/>
      </c>
      <c r="J102" s="7" t="str">
        <f t="shared" si="108"/>
        <v/>
      </c>
      <c r="K102" s="7" t="str">
        <f t="shared" si="108"/>
        <v/>
      </c>
      <c r="L102" s="7" t="str">
        <f t="shared" si="108"/>
        <v/>
      </c>
      <c r="M102" s="7" t="e">
        <f>AVERAGEIF(C102:L102,"&gt;0")</f>
        <v>#DIV/0!</v>
      </c>
      <c r="N102" s="7"/>
      <c r="O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BC102" s="7">
        <f t="shared" si="104"/>
        <v>4450</v>
      </c>
      <c r="BD102" s="11">
        <f t="shared" ref="BD102:BK125" si="109">+BD101*BD$16</f>
        <v>2.1501167969501752E-3</v>
      </c>
      <c r="BE102" s="11">
        <f t="shared" si="109"/>
        <v>3.6190591741955577E-3</v>
      </c>
      <c r="BF102" s="11">
        <f t="shared" si="109"/>
        <v>5.7071680655779991E-3</v>
      </c>
      <c r="BG102" s="11">
        <f t="shared" si="109"/>
        <v>8.6345256943991533E-3</v>
      </c>
      <c r="BH102" s="11">
        <f t="shared" si="109"/>
        <v>1.2692436500188677E-2</v>
      </c>
      <c r="BI102" s="11">
        <f t="shared" si="109"/>
        <v>1.8265069712297442E-2</v>
      </c>
      <c r="BJ102" s="11">
        <f t="shared" si="109"/>
        <v>2.5857373896560936E-2</v>
      </c>
      <c r="BK102" s="11">
        <f t="shared" si="109"/>
        <v>3.6131012332129661E-2</v>
      </c>
      <c r="BL102" s="11">
        <f t="shared" si="107"/>
        <v>4.9950539874491516E-2</v>
      </c>
      <c r="BM102" s="11">
        <f t="shared" si="107"/>
        <v>6.844263735295239E-2</v>
      </c>
      <c r="BN102" s="11">
        <f t="shared" si="107"/>
        <v>9.3071970054417003E-2</v>
      </c>
      <c r="BO102" s="11">
        <f t="shared" si="107"/>
        <v>0.12573818181659235</v>
      </c>
      <c r="BP102" s="11">
        <f t="shared" si="107"/>
        <v>0.16889972479092644</v>
      </c>
      <c r="BQ102" s="11">
        <f t="shared" si="107"/>
        <v>0.22573171823406518</v>
      </c>
      <c r="BR102" s="11"/>
    </row>
    <row r="103" spans="2:70" x14ac:dyDescent="0.25">
      <c r="B103" s="15" t="s">
        <v>65</v>
      </c>
      <c r="C103" s="7" t="str">
        <f>IF(C93&gt;0,C102/$M105*1500,"")</f>
        <v/>
      </c>
      <c r="D103" s="7" t="str">
        <f t="shared" ref="D103:L103" si="110">IF(D93&gt;0,D102/$M105*1500,"")</f>
        <v/>
      </c>
      <c r="E103" s="7" t="str">
        <f t="shared" si="110"/>
        <v/>
      </c>
      <c r="F103" s="7" t="str">
        <f t="shared" si="110"/>
        <v/>
      </c>
      <c r="G103" s="7" t="str">
        <f t="shared" si="110"/>
        <v/>
      </c>
      <c r="H103" s="7" t="str">
        <f t="shared" si="110"/>
        <v/>
      </c>
      <c r="I103" s="7" t="str">
        <f t="shared" si="110"/>
        <v/>
      </c>
      <c r="J103" s="7" t="str">
        <f t="shared" si="110"/>
        <v/>
      </c>
      <c r="K103" s="7" t="str">
        <f t="shared" si="110"/>
        <v/>
      </c>
      <c r="L103" s="7" t="str">
        <f t="shared" si="110"/>
        <v/>
      </c>
      <c r="M103" s="7">
        <f>SUM(C103:L103)</f>
        <v>0</v>
      </c>
      <c r="N103" s="7">
        <f>+M103+M150</f>
        <v>0</v>
      </c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BC103" s="7">
        <f t="shared" si="104"/>
        <v>4500</v>
      </c>
      <c r="BD103" s="11">
        <f t="shared" si="109"/>
        <v>1.9351051172551577E-3</v>
      </c>
      <c r="BE103" s="11">
        <f t="shared" si="109"/>
        <v>3.2662009047114905E-3</v>
      </c>
      <c r="BF103" s="11">
        <f t="shared" si="109"/>
        <v>5.164987099348089E-3</v>
      </c>
      <c r="BG103" s="11">
        <f t="shared" si="109"/>
        <v>7.8358320676672304E-3</v>
      </c>
      <c r="BH103" s="11">
        <f t="shared" si="109"/>
        <v>1.1550117215171693E-2</v>
      </c>
      <c r="BI103" s="11">
        <f t="shared" si="109"/>
        <v>1.6666876112471411E-2</v>
      </c>
      <c r="BJ103" s="11">
        <f t="shared" si="109"/>
        <v>2.3659497115353249E-2</v>
      </c>
      <c r="BK103" s="11">
        <f t="shared" si="109"/>
        <v>3.3150203814728954E-2</v>
      </c>
      <c r="BL103" s="11">
        <f t="shared" si="107"/>
        <v>4.5954496684532171E-2</v>
      </c>
      <c r="BM103" s="11">
        <f t="shared" si="107"/>
        <v>6.313833295809855E-2</v>
      </c>
      <c r="BN103" s="11">
        <f t="shared" si="107"/>
        <v>8.6091572300335678E-2</v>
      </c>
      <c r="BO103" s="11">
        <f t="shared" si="107"/>
        <v>0.11662216363488934</v>
      </c>
      <c r="BP103" s="11">
        <f t="shared" si="107"/>
        <v>0.15707674405556149</v>
      </c>
      <c r="BQ103" s="11">
        <f t="shared" si="107"/>
        <v>0.21049482725326563</v>
      </c>
      <c r="BR103" s="11"/>
    </row>
    <row r="104" spans="2:70" x14ac:dyDescent="0.25">
      <c r="B104" s="15"/>
      <c r="C104" s="5" t="str">
        <f>IFERROR(C103/$N103,"")</f>
        <v/>
      </c>
      <c r="D104" s="5" t="str">
        <f t="shared" ref="D104:L104" si="111">IFERROR(D103/$N103,"")</f>
        <v/>
      </c>
      <c r="E104" s="5" t="str">
        <f t="shared" si="111"/>
        <v/>
      </c>
      <c r="F104" s="5" t="str">
        <f t="shared" si="111"/>
        <v/>
      </c>
      <c r="G104" s="5" t="str">
        <f t="shared" si="111"/>
        <v/>
      </c>
      <c r="H104" s="5" t="str">
        <f t="shared" si="111"/>
        <v/>
      </c>
      <c r="I104" s="5" t="str">
        <f t="shared" si="111"/>
        <v/>
      </c>
      <c r="J104" s="5" t="str">
        <f t="shared" si="111"/>
        <v/>
      </c>
      <c r="K104" s="5" t="str">
        <f t="shared" si="111"/>
        <v/>
      </c>
      <c r="L104" s="5" t="str">
        <f t="shared" si="111"/>
        <v/>
      </c>
      <c r="M104" s="4" t="e">
        <f>+M225</f>
        <v>#DIV/0!</v>
      </c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BC104" s="7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</row>
    <row r="105" spans="2:70" x14ac:dyDescent="0.25">
      <c r="B105" s="15"/>
      <c r="C105" s="4" t="str">
        <f>IFERROR(C104/$M104,"")</f>
        <v/>
      </c>
      <c r="D105" s="4" t="str">
        <f t="shared" ref="D105:L105" si="112">IFERROR(D104/$M104,"")</f>
        <v/>
      </c>
      <c r="E105" s="4" t="str">
        <f t="shared" si="112"/>
        <v/>
      </c>
      <c r="F105" s="4" t="str">
        <f t="shared" si="112"/>
        <v/>
      </c>
      <c r="G105" s="4" t="str">
        <f t="shared" si="112"/>
        <v/>
      </c>
      <c r="H105" s="4" t="str">
        <f t="shared" si="112"/>
        <v/>
      </c>
      <c r="I105" s="4" t="str">
        <f t="shared" si="112"/>
        <v/>
      </c>
      <c r="J105" s="4" t="str">
        <f t="shared" si="112"/>
        <v/>
      </c>
      <c r="K105" s="4" t="str">
        <f t="shared" si="112"/>
        <v/>
      </c>
      <c r="L105" s="4" t="str">
        <f t="shared" si="112"/>
        <v/>
      </c>
      <c r="M105" s="143" t="e">
        <f>AVERAGE(C102:L102,C149:L149)</f>
        <v>#DIV/0!</v>
      </c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BC105" s="7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</row>
    <row r="106" spans="2:70" x14ac:dyDescent="0.25">
      <c r="C106" s="2">
        <f>+'R2'!BU6</f>
        <v>0</v>
      </c>
      <c r="D106" s="2">
        <f>+'R2'!BV6</f>
        <v>0</v>
      </c>
      <c r="E106" s="2">
        <f>+'R2'!BW6</f>
        <v>0</v>
      </c>
      <c r="F106" s="2">
        <f>+'R2'!BX6</f>
        <v>0</v>
      </c>
      <c r="G106" s="2">
        <f>+'R2'!BY6</f>
        <v>0</v>
      </c>
      <c r="H106" s="2">
        <f>+'R2'!BZ6</f>
        <v>0</v>
      </c>
      <c r="I106" s="2">
        <f>+'R2'!CA6</f>
        <v>0</v>
      </c>
      <c r="J106" s="2">
        <f>+'R2'!CB6</f>
        <v>0</v>
      </c>
      <c r="K106" s="2">
        <f>+'R2'!CC6</f>
        <v>0</v>
      </c>
      <c r="L106" s="2">
        <f>+'R2'!CD6</f>
        <v>0</v>
      </c>
      <c r="BC106" s="7">
        <f>+BC103+50</f>
        <v>4550</v>
      </c>
      <c r="BD106" s="11">
        <f t="shared" ref="BD106:BQ106" si="113">+BD103*BD$16</f>
        <v>1.741594605529642E-3</v>
      </c>
      <c r="BE106" s="11">
        <f t="shared" si="113"/>
        <v>2.9477463165021203E-3</v>
      </c>
      <c r="BF106" s="11">
        <f t="shared" si="113"/>
        <v>4.6743133249100201E-3</v>
      </c>
      <c r="BG106" s="11">
        <f t="shared" si="113"/>
        <v>7.1110176014080101E-3</v>
      </c>
      <c r="BH106" s="11">
        <f t="shared" si="113"/>
        <v>1.0510606665806239E-2</v>
      </c>
      <c r="BI106" s="11">
        <f t="shared" si="113"/>
        <v>1.5208524452630158E-2</v>
      </c>
      <c r="BJ106" s="11">
        <f t="shared" si="113"/>
        <v>2.1648439860548215E-2</v>
      </c>
      <c r="BK106" s="11">
        <f t="shared" si="113"/>
        <v>3.0415312000013805E-2</v>
      </c>
      <c r="BL106" s="11">
        <f t="shared" si="113"/>
        <v>4.2278136949769576E-2</v>
      </c>
      <c r="BM106" s="11">
        <f t="shared" si="113"/>
        <v>5.8245112153845882E-2</v>
      </c>
      <c r="BN106" s="11">
        <f t="shared" si="113"/>
        <v>7.9634704377810464E-2</v>
      </c>
      <c r="BO106" s="11">
        <f t="shared" si="113"/>
        <v>0.10816705677135979</v>
      </c>
      <c r="BP106" s="11">
        <f t="shared" si="113"/>
        <v>0.14608137197167209</v>
      </c>
      <c r="BQ106" s="11">
        <f t="shared" si="113"/>
        <v>0.19628642641367006</v>
      </c>
      <c r="BR106" s="11"/>
    </row>
    <row r="107" spans="2:70" x14ac:dyDescent="0.25">
      <c r="B107" s="14" t="s">
        <v>67</v>
      </c>
      <c r="BC107" s="7">
        <f t="shared" si="104"/>
        <v>4600</v>
      </c>
      <c r="BD107" s="11">
        <f t="shared" si="109"/>
        <v>1.5674351449766779E-3</v>
      </c>
      <c r="BE107" s="11">
        <f t="shared" si="109"/>
        <v>2.6603410506431634E-3</v>
      </c>
      <c r="BF107" s="11">
        <f t="shared" si="109"/>
        <v>4.2302535590435682E-3</v>
      </c>
      <c r="BG107" s="11">
        <f t="shared" si="109"/>
        <v>6.4532484732777685E-3</v>
      </c>
      <c r="BH107" s="11">
        <f t="shared" si="109"/>
        <v>9.5646520658836751E-3</v>
      </c>
      <c r="BI107" s="11">
        <f t="shared" si="109"/>
        <v>1.3877778563025016E-2</v>
      </c>
      <c r="BJ107" s="11">
        <f t="shared" si="109"/>
        <v>1.9808322472401611E-2</v>
      </c>
      <c r="BK107" s="11">
        <f t="shared" si="109"/>
        <v>2.7906048760012656E-2</v>
      </c>
      <c r="BL107" s="11">
        <f t="shared" si="107"/>
        <v>3.8895885993787994E-2</v>
      </c>
      <c r="BM107" s="11">
        <f t="shared" si="107"/>
        <v>5.3731115961922801E-2</v>
      </c>
      <c r="BN107" s="11">
        <f t="shared" si="107"/>
        <v>7.366210154947464E-2</v>
      </c>
      <c r="BO107" s="11">
        <f t="shared" si="107"/>
        <v>0.10032494515543615</v>
      </c>
      <c r="BP107" s="11">
        <f t="shared" si="107"/>
        <v>0.13585567593365497</v>
      </c>
      <c r="BQ107" s="11">
        <f t="shared" si="107"/>
        <v>0.18303709263074719</v>
      </c>
      <c r="BR107" s="11"/>
    </row>
    <row r="108" spans="2:70" x14ac:dyDescent="0.25">
      <c r="B108" s="12" t="s">
        <v>62</v>
      </c>
      <c r="C108" s="7">
        <f>+C83*500</f>
        <v>0</v>
      </c>
      <c r="D108" s="7">
        <f t="shared" ref="D108:L108" si="114">+D83*500</f>
        <v>0</v>
      </c>
      <c r="E108" s="7">
        <f t="shared" si="114"/>
        <v>0</v>
      </c>
      <c r="F108" s="7">
        <f t="shared" si="114"/>
        <v>0</v>
      </c>
      <c r="G108" s="7">
        <f t="shared" si="114"/>
        <v>0</v>
      </c>
      <c r="H108" s="7">
        <f t="shared" si="114"/>
        <v>0</v>
      </c>
      <c r="I108" s="7">
        <f t="shared" si="114"/>
        <v>0</v>
      </c>
      <c r="J108" s="7">
        <f t="shared" si="114"/>
        <v>0</v>
      </c>
      <c r="K108" s="7">
        <f t="shared" si="114"/>
        <v>0</v>
      </c>
      <c r="L108" s="7">
        <f t="shared" si="114"/>
        <v>0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BC108" s="7">
        <f t="shared" si="104"/>
        <v>4650</v>
      </c>
      <c r="BD108" s="11">
        <f t="shared" si="109"/>
        <v>1.4106916304790101E-3</v>
      </c>
      <c r="BE108" s="11">
        <f t="shared" si="109"/>
        <v>2.4009577982054549E-3</v>
      </c>
      <c r="BF108" s="11">
        <f t="shared" si="109"/>
        <v>3.8283794709344288E-3</v>
      </c>
      <c r="BG108" s="11">
        <f t="shared" si="109"/>
        <v>5.856322989499574E-3</v>
      </c>
      <c r="BH108" s="11">
        <f t="shared" si="109"/>
        <v>8.7038333799541422E-3</v>
      </c>
      <c r="BI108" s="11">
        <f t="shared" si="109"/>
        <v>1.2663472938760323E-2</v>
      </c>
      <c r="BJ108" s="11">
        <f t="shared" si="109"/>
        <v>1.8124615062247468E-2</v>
      </c>
      <c r="BK108" s="11">
        <f t="shared" si="109"/>
        <v>2.5603799737311601E-2</v>
      </c>
      <c r="BL108" s="11">
        <f t="shared" si="107"/>
        <v>3.5784215114284937E-2</v>
      </c>
      <c r="BM108" s="11">
        <f t="shared" si="107"/>
        <v>4.9566954474873762E-2</v>
      </c>
      <c r="BN108" s="11">
        <f t="shared" si="107"/>
        <v>6.8137443933264E-2</v>
      </c>
      <c r="BO108" s="11">
        <f t="shared" si="107"/>
        <v>9.3051386631666969E-2</v>
      </c>
      <c r="BP108" s="11">
        <f t="shared" si="107"/>
        <v>0.12634577861829904</v>
      </c>
      <c r="BQ108" s="11">
        <f t="shared" si="107"/>
        <v>0.17068208887817163</v>
      </c>
      <c r="BR108" s="11"/>
    </row>
    <row r="109" spans="2:70" x14ac:dyDescent="0.25">
      <c r="B109" s="12" t="s">
        <v>21</v>
      </c>
      <c r="C109" s="7">
        <f>+C84*200</f>
        <v>0</v>
      </c>
      <c r="D109" s="7">
        <f t="shared" ref="D109:L109" si="115">+D84*200</f>
        <v>0</v>
      </c>
      <c r="E109" s="7">
        <f t="shared" si="115"/>
        <v>0</v>
      </c>
      <c r="F109" s="7">
        <f t="shared" si="115"/>
        <v>0</v>
      </c>
      <c r="G109" s="7">
        <f t="shared" si="115"/>
        <v>0</v>
      </c>
      <c r="H109" s="7">
        <f t="shared" si="115"/>
        <v>0</v>
      </c>
      <c r="I109" s="7">
        <f t="shared" si="115"/>
        <v>0</v>
      </c>
      <c r="J109" s="7">
        <f t="shared" si="115"/>
        <v>0</v>
      </c>
      <c r="K109" s="7">
        <f t="shared" si="115"/>
        <v>0</v>
      </c>
      <c r="L109" s="7">
        <f t="shared" si="115"/>
        <v>0</v>
      </c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BC109" s="7">
        <f t="shared" si="104"/>
        <v>4700</v>
      </c>
      <c r="BD109" s="11">
        <f t="shared" si="109"/>
        <v>1.2696224674311092E-3</v>
      </c>
      <c r="BE109" s="11">
        <f t="shared" si="109"/>
        <v>2.1668644128804231E-3</v>
      </c>
      <c r="BF109" s="11">
        <f t="shared" si="109"/>
        <v>3.4646834211956579E-3</v>
      </c>
      <c r="BG109" s="11">
        <f t="shared" si="109"/>
        <v>5.3146131129708628E-3</v>
      </c>
      <c r="BH109" s="11">
        <f t="shared" si="109"/>
        <v>7.9204883757582681E-3</v>
      </c>
      <c r="BI109" s="11">
        <f t="shared" si="109"/>
        <v>1.1555419056618792E-2</v>
      </c>
      <c r="BJ109" s="11">
        <f t="shared" si="109"/>
        <v>1.6584022781956427E-2</v>
      </c>
      <c r="BK109" s="11">
        <f t="shared" si="109"/>
        <v>2.3491486258983386E-2</v>
      </c>
      <c r="BL109" s="11">
        <f t="shared" si="107"/>
        <v>3.2921477905142126E-2</v>
      </c>
      <c r="BM109" s="11">
        <f t="shared" si="107"/>
        <v>4.5725515503071024E-2</v>
      </c>
      <c r="BN109" s="11">
        <f t="shared" si="107"/>
        <v>6.3027135638269172E-2</v>
      </c>
      <c r="BO109" s="11">
        <f t="shared" si="107"/>
        <v>8.6305161100871067E-2</v>
      </c>
      <c r="BP109" s="11">
        <f t="shared" si="107"/>
        <v>0.11750157411501803</v>
      </c>
      <c r="BQ109" s="11">
        <f t="shared" si="107"/>
        <v>0.15916104787889493</v>
      </c>
      <c r="BR109" s="11"/>
    </row>
    <row r="110" spans="2:70" x14ac:dyDescent="0.25">
      <c r="B110" s="12" t="s">
        <v>64</v>
      </c>
      <c r="C110" s="7">
        <f>SUM(C108:C109)</f>
        <v>0</v>
      </c>
      <c r="D110" s="7">
        <f t="shared" ref="D110:L110" si="116">SUM(D108:D109)</f>
        <v>0</v>
      </c>
      <c r="E110" s="7">
        <f t="shared" si="116"/>
        <v>0</v>
      </c>
      <c r="F110" s="7">
        <f t="shared" si="116"/>
        <v>0</v>
      </c>
      <c r="G110" s="7">
        <f t="shared" si="116"/>
        <v>0</v>
      </c>
      <c r="H110" s="7">
        <f t="shared" si="116"/>
        <v>0</v>
      </c>
      <c r="I110" s="7">
        <f t="shared" si="116"/>
        <v>0</v>
      </c>
      <c r="J110" s="7">
        <f t="shared" si="116"/>
        <v>0</v>
      </c>
      <c r="K110" s="7">
        <f t="shared" si="116"/>
        <v>0</v>
      </c>
      <c r="L110" s="7">
        <f t="shared" si="116"/>
        <v>0</v>
      </c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BC110" s="7">
        <f>+BC109+50</f>
        <v>4750</v>
      </c>
      <c r="BD110" s="11">
        <f t="shared" si="109"/>
        <v>1.1426602206879982E-3</v>
      </c>
      <c r="BE110" s="11">
        <f t="shared" si="109"/>
        <v>1.955595132624582E-3</v>
      </c>
      <c r="BF110" s="11">
        <f t="shared" si="109"/>
        <v>3.13553849618207E-3</v>
      </c>
      <c r="BG110" s="11">
        <f t="shared" si="109"/>
        <v>4.8230114000210574E-3</v>
      </c>
      <c r="BH110" s="11">
        <f t="shared" si="109"/>
        <v>7.207644421940022E-3</v>
      </c>
      <c r="BI110" s="11">
        <f t="shared" si="109"/>
        <v>1.0544319889164645E-2</v>
      </c>
      <c r="BJ110" s="11">
        <f t="shared" si="109"/>
        <v>1.5174380845490125E-2</v>
      </c>
      <c r="BK110" s="11">
        <f t="shared" si="109"/>
        <v>2.1553438642617249E-2</v>
      </c>
      <c r="BL110" s="11">
        <f t="shared" si="107"/>
        <v>3.0287759672730744E-2</v>
      </c>
      <c r="BM110" s="11">
        <f t="shared" si="107"/>
        <v>4.2181788051583E-2</v>
      </c>
      <c r="BN110" s="11">
        <f t="shared" si="107"/>
        <v>5.8300100465398949E-2</v>
      </c>
      <c r="BO110" s="11">
        <f t="shared" si="107"/>
        <v>8.0048036921057872E-2</v>
      </c>
      <c r="BP110" s="11">
        <f t="shared" si="107"/>
        <v>0.1092764639269667</v>
      </c>
      <c r="BQ110" s="11">
        <f t="shared" si="107"/>
        <v>0.14841767714706941</v>
      </c>
      <c r="BR110" s="11"/>
    </row>
    <row r="111" spans="2:70" x14ac:dyDescent="0.25">
      <c r="BC111" s="7">
        <f t="shared" ref="BC111:BC115" si="117">+BC110+50</f>
        <v>4800</v>
      </c>
      <c r="BD111" s="11">
        <f t="shared" si="109"/>
        <v>1.0283941986191985E-3</v>
      </c>
      <c r="BE111" s="11">
        <f t="shared" si="109"/>
        <v>1.7649246071936853E-3</v>
      </c>
      <c r="BF111" s="11">
        <f t="shared" si="109"/>
        <v>2.8376623390447731E-3</v>
      </c>
      <c r="BG111" s="11">
        <f t="shared" si="109"/>
        <v>4.3768828455191091E-3</v>
      </c>
      <c r="BH111" s="11">
        <f t="shared" si="109"/>
        <v>6.5589564239654187E-3</v>
      </c>
      <c r="BI111" s="11">
        <f t="shared" si="109"/>
        <v>9.6216918988627359E-3</v>
      </c>
      <c r="BJ111" s="11">
        <f t="shared" si="109"/>
        <v>1.388455847362346E-2</v>
      </c>
      <c r="BK111" s="11">
        <f t="shared" si="109"/>
        <v>1.9775279954601318E-2</v>
      </c>
      <c r="BL111" s="11">
        <f t="shared" si="107"/>
        <v>2.7864738898912271E-2</v>
      </c>
      <c r="BM111" s="11">
        <f t="shared" si="107"/>
        <v>3.89126994775853E-2</v>
      </c>
      <c r="BN111" s="11">
        <f t="shared" si="107"/>
        <v>5.3927592930493998E-2</v>
      </c>
      <c r="BO111" s="11">
        <f t="shared" si="107"/>
        <v>7.4244554244281127E-2</v>
      </c>
      <c r="BP111" s="11">
        <f t="shared" si="107"/>
        <v>0.10162711145207896</v>
      </c>
      <c r="BQ111" s="11">
        <f t="shared" si="107"/>
        <v>0.13839948393964213</v>
      </c>
      <c r="BR111" s="11"/>
    </row>
    <row r="112" spans="2:70" x14ac:dyDescent="0.25">
      <c r="C112" s="2">
        <f>MIN(ROUND(C83*1.5+C84*0.5,0),15)</f>
        <v>0</v>
      </c>
      <c r="D112" s="2">
        <f t="shared" ref="D112:L112" si="118">MIN(ROUND(D83*1.5+D84*0.5,0),15)</f>
        <v>0</v>
      </c>
      <c r="E112" s="2">
        <f t="shared" si="118"/>
        <v>0</v>
      </c>
      <c r="F112" s="2">
        <f t="shared" si="118"/>
        <v>0</v>
      </c>
      <c r="G112" s="2">
        <f t="shared" si="118"/>
        <v>0</v>
      </c>
      <c r="H112" s="2">
        <f t="shared" si="118"/>
        <v>0</v>
      </c>
      <c r="I112" s="2">
        <f t="shared" si="118"/>
        <v>0</v>
      </c>
      <c r="J112" s="2">
        <f t="shared" si="118"/>
        <v>0</v>
      </c>
      <c r="K112" s="2">
        <f t="shared" si="118"/>
        <v>0</v>
      </c>
      <c r="L112" s="2">
        <f t="shared" si="118"/>
        <v>0</v>
      </c>
      <c r="BC112" s="7">
        <f t="shared" si="117"/>
        <v>4850</v>
      </c>
      <c r="BD112" s="11">
        <f t="shared" si="109"/>
        <v>9.255547787572787E-4</v>
      </c>
      <c r="BE112" s="11">
        <f t="shared" si="109"/>
        <v>1.5928444579923009E-3</v>
      </c>
      <c r="BF112" s="11">
        <f t="shared" si="109"/>
        <v>2.5680844168355192E-3</v>
      </c>
      <c r="BG112" s="11">
        <f t="shared" si="109"/>
        <v>3.972021182308591E-3</v>
      </c>
      <c r="BH112" s="11">
        <f t="shared" si="109"/>
        <v>5.9686503458085301E-3</v>
      </c>
      <c r="BI112" s="11">
        <f t="shared" si="109"/>
        <v>8.7797938577122443E-3</v>
      </c>
      <c r="BJ112" s="11">
        <f t="shared" si="109"/>
        <v>1.2704371003365461E-2</v>
      </c>
      <c r="BK112" s="11">
        <f t="shared" si="109"/>
        <v>1.8143819358346702E-2</v>
      </c>
      <c r="BL112" s="11">
        <f t="shared" si="107"/>
        <v>2.5635559786999277E-2</v>
      </c>
      <c r="BM112" s="11">
        <f t="shared" si="107"/>
        <v>3.5896965268072421E-2</v>
      </c>
      <c r="BN112" s="11">
        <f t="shared" si="107"/>
        <v>4.9883023460706923E-2</v>
      </c>
      <c r="BO112" s="11">
        <f t="shared" si="107"/>
        <v>6.8861824061570709E-2</v>
      </c>
      <c r="BP112" s="11">
        <f t="shared" si="107"/>
        <v>9.4513213650433373E-2</v>
      </c>
      <c r="BQ112" s="11">
        <f t="shared" si="107"/>
        <v>0.12905751877371618</v>
      </c>
      <c r="BR112" s="11"/>
    </row>
    <row r="113" spans="2:70" x14ac:dyDescent="0.25">
      <c r="B113" s="14" t="s">
        <v>68</v>
      </c>
      <c r="BC113" s="7">
        <f t="shared" si="117"/>
        <v>4900</v>
      </c>
      <c r="BD113" s="11">
        <f t="shared" si="109"/>
        <v>8.3299930088155086E-4</v>
      </c>
      <c r="BE113" s="11">
        <f t="shared" si="109"/>
        <v>1.4375421233380516E-3</v>
      </c>
      <c r="BF113" s="11">
        <f t="shared" si="109"/>
        <v>2.3241163972361448E-3</v>
      </c>
      <c r="BG113" s="11">
        <f t="shared" si="109"/>
        <v>3.6046092229450456E-3</v>
      </c>
      <c r="BH113" s="11">
        <f t="shared" si="109"/>
        <v>5.4314718146857609E-3</v>
      </c>
      <c r="BI113" s="11">
        <f t="shared" si="109"/>
        <v>8.0115618951624203E-3</v>
      </c>
      <c r="BJ113" s="11">
        <f t="shared" si="109"/>
        <v>1.1624499468079393E-2</v>
      </c>
      <c r="BK113" s="11">
        <f t="shared" si="109"/>
        <v>1.6646954261283091E-2</v>
      </c>
      <c r="BL113" s="11">
        <f t="shared" si="107"/>
        <v>2.3584715004039324E-2</v>
      </c>
      <c r="BM113" s="11">
        <f t="shared" si="107"/>
        <v>3.3114950459796795E-2</v>
      </c>
      <c r="BN113" s="11">
        <f t="shared" si="107"/>
        <v>4.6141796701153877E-2</v>
      </c>
      <c r="BO113" s="11">
        <f t="shared" si="107"/>
        <v>6.3869341817106795E-2</v>
      </c>
      <c r="BP113" s="11">
        <f t="shared" si="107"/>
        <v>8.7897288694902972E-2</v>
      </c>
      <c r="BQ113" s="11">
        <f t="shared" si="107"/>
        <v>0.12034613625649025</v>
      </c>
      <c r="BR113" s="11"/>
    </row>
    <row r="114" spans="2:70" x14ac:dyDescent="0.25">
      <c r="B114" s="12" t="s">
        <v>22</v>
      </c>
      <c r="C114" s="7">
        <f>+C85</f>
        <v>0</v>
      </c>
      <c r="D114" s="7">
        <f t="shared" ref="D114:L114" si="119">+D85</f>
        <v>0</v>
      </c>
      <c r="E114" s="7">
        <f t="shared" si="119"/>
        <v>0</v>
      </c>
      <c r="F114" s="7">
        <f t="shared" si="119"/>
        <v>0</v>
      </c>
      <c r="G114" s="7">
        <f t="shared" si="119"/>
        <v>0</v>
      </c>
      <c r="H114" s="7">
        <f t="shared" si="119"/>
        <v>0</v>
      </c>
      <c r="I114" s="7">
        <f t="shared" si="119"/>
        <v>0</v>
      </c>
      <c r="J114" s="7">
        <f t="shared" si="119"/>
        <v>0</v>
      </c>
      <c r="K114" s="7">
        <f t="shared" si="119"/>
        <v>0</v>
      </c>
      <c r="L114" s="7">
        <f t="shared" si="119"/>
        <v>0</v>
      </c>
      <c r="M114" s="7"/>
      <c r="BC114" s="7">
        <f t="shared" si="117"/>
        <v>4950</v>
      </c>
      <c r="BD114" s="11">
        <f t="shared" si="109"/>
        <v>7.4969937079339582E-4</v>
      </c>
      <c r="BE114" s="11">
        <f t="shared" si="109"/>
        <v>1.2973817663125915E-3</v>
      </c>
      <c r="BF114" s="11">
        <f t="shared" si="109"/>
        <v>2.1033253394987109E-3</v>
      </c>
      <c r="BG114" s="11">
        <f t="shared" si="109"/>
        <v>3.2711828698226285E-3</v>
      </c>
      <c r="BH114" s="11">
        <f t="shared" si="109"/>
        <v>4.9426393513640416E-3</v>
      </c>
      <c r="BI114" s="11">
        <f t="shared" si="109"/>
        <v>7.3105502293357065E-3</v>
      </c>
      <c r="BJ114" s="11">
        <f t="shared" si="109"/>
        <v>1.0636417013292642E-2</v>
      </c>
      <c r="BK114" s="11">
        <f t="shared" si="109"/>
        <v>1.527358053472723E-2</v>
      </c>
      <c r="BL114" s="11">
        <f t="shared" si="107"/>
        <v>2.1697937803716167E-2</v>
      </c>
      <c r="BM114" s="11">
        <f t="shared" si="107"/>
        <v>3.054854179916253E-2</v>
      </c>
      <c r="BN114" s="11">
        <f t="shared" si="107"/>
        <v>4.268116194856731E-2</v>
      </c>
      <c r="BO114" s="11">
        <f t="shared" si="107"/>
        <v>5.9238814535366516E-2</v>
      </c>
      <c r="BP114" s="11">
        <f t="shared" si="107"/>
        <v>8.1744478486259708E-2</v>
      </c>
      <c r="BQ114" s="11">
        <f t="shared" si="107"/>
        <v>0.11222277205917708</v>
      </c>
      <c r="BR114" s="11"/>
    </row>
    <row r="115" spans="2:70" x14ac:dyDescent="0.25">
      <c r="B115" s="12" t="s">
        <v>55</v>
      </c>
      <c r="C115" s="8">
        <f>+C90</f>
        <v>0</v>
      </c>
      <c r="D115" s="8">
        <f t="shared" ref="D115:L115" si="120">+D90</f>
        <v>0</v>
      </c>
      <c r="E115" s="8">
        <f t="shared" si="120"/>
        <v>0</v>
      </c>
      <c r="F115" s="8">
        <f t="shared" si="120"/>
        <v>0</v>
      </c>
      <c r="G115" s="8">
        <f t="shared" si="120"/>
        <v>0</v>
      </c>
      <c r="H115" s="8">
        <f t="shared" si="120"/>
        <v>0</v>
      </c>
      <c r="I115" s="8">
        <f t="shared" si="120"/>
        <v>0</v>
      </c>
      <c r="J115" s="8">
        <f t="shared" si="120"/>
        <v>0</v>
      </c>
      <c r="K115" s="8">
        <f t="shared" si="120"/>
        <v>0</v>
      </c>
      <c r="L115" s="8">
        <f t="shared" si="120"/>
        <v>0</v>
      </c>
      <c r="M115" s="8"/>
      <c r="BC115" s="7">
        <f t="shared" si="117"/>
        <v>5000</v>
      </c>
      <c r="BD115" s="11">
        <f t="shared" si="109"/>
        <v>6.747294337140562E-4</v>
      </c>
      <c r="BE115" s="11">
        <f t="shared" si="109"/>
        <v>1.1708870440971138E-3</v>
      </c>
      <c r="BF115" s="11">
        <f t="shared" si="109"/>
        <v>1.9035094322463332E-3</v>
      </c>
      <c r="BG115" s="11">
        <f t="shared" si="109"/>
        <v>2.9685984543640349E-3</v>
      </c>
      <c r="BH115" s="11">
        <f t="shared" si="109"/>
        <v>4.4978018097412767E-3</v>
      </c>
      <c r="BI115" s="11">
        <f t="shared" si="109"/>
        <v>6.6708770842688302E-3</v>
      </c>
      <c r="BJ115" s="11">
        <f t="shared" si="109"/>
        <v>9.7323215671627633E-3</v>
      </c>
      <c r="BK115" s="11">
        <f t="shared" si="109"/>
        <v>1.4013510140612228E-2</v>
      </c>
      <c r="BL115" s="11">
        <f t="shared" si="107"/>
        <v>1.9962102779418865E-2</v>
      </c>
      <c r="BM115" s="11">
        <f t="shared" si="107"/>
        <v>2.818102980972742E-2</v>
      </c>
      <c r="BN115" s="11">
        <f t="shared" si="107"/>
        <v>3.9480074802424742E-2</v>
      </c>
      <c r="BO115" s="11">
        <f t="shared" si="107"/>
        <v>5.4944000481552409E-2</v>
      </c>
      <c r="BP115" s="11">
        <f t="shared" si="107"/>
        <v>7.6022364992221481E-2</v>
      </c>
      <c r="BQ115" s="11">
        <f t="shared" si="107"/>
        <v>0.10464773494518255</v>
      </c>
      <c r="BR115" s="11"/>
    </row>
    <row r="116" spans="2:70" x14ac:dyDescent="0.25">
      <c r="B116" s="3" t="s">
        <v>23</v>
      </c>
      <c r="C116" s="2">
        <f>+C114-(C114*C115)</f>
        <v>0</v>
      </c>
      <c r="D116" s="2">
        <f t="shared" ref="D116:L116" si="121">+D114-(D114*D115)</f>
        <v>0</v>
      </c>
      <c r="E116" s="2">
        <f t="shared" si="121"/>
        <v>0</v>
      </c>
      <c r="F116" s="2">
        <f t="shared" si="121"/>
        <v>0</v>
      </c>
      <c r="G116" s="2">
        <f t="shared" si="121"/>
        <v>0</v>
      </c>
      <c r="H116" s="2">
        <f t="shared" si="121"/>
        <v>0</v>
      </c>
      <c r="I116" s="2">
        <f t="shared" si="121"/>
        <v>0</v>
      </c>
      <c r="J116" s="2">
        <f t="shared" si="121"/>
        <v>0</v>
      </c>
      <c r="K116" s="2">
        <f t="shared" si="121"/>
        <v>0</v>
      </c>
      <c r="L116" s="2">
        <f t="shared" si="121"/>
        <v>0</v>
      </c>
      <c r="BC116" s="7">
        <f>+BC115+50</f>
        <v>5050</v>
      </c>
      <c r="BD116" s="11">
        <f t="shared" si="109"/>
        <v>6.0725649034265063E-4</v>
      </c>
      <c r="BE116" s="11">
        <f t="shared" si="109"/>
        <v>1.0567255572976452E-3</v>
      </c>
      <c r="BF116" s="11">
        <f t="shared" si="109"/>
        <v>1.7226760361829315E-3</v>
      </c>
      <c r="BG116" s="11">
        <f t="shared" si="109"/>
        <v>2.6940030973353615E-3</v>
      </c>
      <c r="BH116" s="11">
        <f t="shared" si="109"/>
        <v>4.092999646864561E-3</v>
      </c>
      <c r="BI116" s="11">
        <f t="shared" si="109"/>
        <v>6.0871753393953055E-3</v>
      </c>
      <c r="BJ116" s="11">
        <f t="shared" si="109"/>
        <v>8.9050742339539263E-3</v>
      </c>
      <c r="BK116" s="11">
        <f t="shared" si="109"/>
        <v>1.2857395554011714E-2</v>
      </c>
      <c r="BL116" s="11">
        <f t="shared" si="107"/>
        <v>1.8365134557065347E-2</v>
      </c>
      <c r="BM116" s="11">
        <f t="shared" si="107"/>
        <v>2.5996999999473532E-2</v>
      </c>
      <c r="BN116" s="11">
        <f t="shared" si="107"/>
        <v>3.6519069192242869E-2</v>
      </c>
      <c r="BO116" s="11">
        <f t="shared" si="107"/>
        <v>5.0960560446639831E-2</v>
      </c>
      <c r="BP116" s="11">
        <f t="shared" si="107"/>
        <v>7.070079944276593E-2</v>
      </c>
      <c r="BQ116" s="11">
        <f t="shared" si="107"/>
        <v>9.7584012836382655E-2</v>
      </c>
      <c r="BR116" s="11"/>
    </row>
    <row r="117" spans="2:70" x14ac:dyDescent="0.25">
      <c r="B117" s="3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144">
        <f>+N118+N165</f>
        <v>0</v>
      </c>
      <c r="BC117" s="7">
        <f t="shared" ref="BC117:BC135" si="122">+BC116+50</f>
        <v>5100</v>
      </c>
      <c r="BD117" s="11">
        <f t="shared" si="109"/>
        <v>5.4653084130838563E-4</v>
      </c>
      <c r="BE117" s="11">
        <f t="shared" si="109"/>
        <v>9.5369481546112478E-4</v>
      </c>
      <c r="BF117" s="11">
        <f t="shared" si="109"/>
        <v>1.5590218127455528E-3</v>
      </c>
      <c r="BG117" s="11">
        <f t="shared" si="109"/>
        <v>2.4448078108318403E-3</v>
      </c>
      <c r="BH117" s="11">
        <f t="shared" si="109"/>
        <v>3.7246296786467496E-3</v>
      </c>
      <c r="BI117" s="11">
        <f t="shared" si="109"/>
        <v>5.5545474971982148E-3</v>
      </c>
      <c r="BJ117" s="11">
        <f t="shared" si="109"/>
        <v>8.1481429240678402E-3</v>
      </c>
      <c r="BK117" s="11">
        <f t="shared" si="109"/>
        <v>1.1796660420805743E-2</v>
      </c>
      <c r="BL117" s="11">
        <f t="shared" si="107"/>
        <v>1.6895923792500111E-2</v>
      </c>
      <c r="BM117" s="11">
        <f t="shared" si="107"/>
        <v>2.3982232499514321E-2</v>
      </c>
      <c r="BN117" s="11">
        <f t="shared" si="107"/>
        <v>3.3780139002824637E-2</v>
      </c>
      <c r="BO117" s="11">
        <f t="shared" si="107"/>
        <v>4.7265919814258414E-2</v>
      </c>
      <c r="BP117" s="11">
        <f t="shared" si="107"/>
        <v>6.5751743481772276E-2</v>
      </c>
      <c r="BQ117" s="11">
        <f t="shared" si="107"/>
        <v>9.0997091969926766E-2</v>
      </c>
      <c r="BR117" s="11"/>
    </row>
    <row r="118" spans="2:70" x14ac:dyDescent="0.25">
      <c r="B118" s="3" t="s">
        <v>72</v>
      </c>
      <c r="C118" s="13" t="str">
        <f>IF(C83&gt;0,VLOOKUP(C116,$BC$18:$BQ$135,C112,TRUE)*10,"")</f>
        <v/>
      </c>
      <c r="D118" s="13" t="str">
        <f t="shared" ref="D118:L118" si="123">IF(D83&gt;0,VLOOKUP(D116,$BC$18:$BQ$135,D112,TRUE)*10,"")</f>
        <v/>
      </c>
      <c r="E118" s="13" t="str">
        <f t="shared" si="123"/>
        <v/>
      </c>
      <c r="F118" s="13" t="str">
        <f t="shared" si="123"/>
        <v/>
      </c>
      <c r="G118" s="13" t="str">
        <f t="shared" si="123"/>
        <v/>
      </c>
      <c r="H118" s="13" t="str">
        <f t="shared" si="123"/>
        <v/>
      </c>
      <c r="I118" s="13" t="str">
        <f t="shared" si="123"/>
        <v/>
      </c>
      <c r="J118" s="13" t="str">
        <f t="shared" si="123"/>
        <v/>
      </c>
      <c r="K118" s="13" t="str">
        <f t="shared" si="123"/>
        <v/>
      </c>
      <c r="L118" s="13" t="str">
        <f t="shared" si="123"/>
        <v/>
      </c>
      <c r="M118" s="13"/>
      <c r="N118" s="13">
        <f>SUM(C118:L118)</f>
        <v>0</v>
      </c>
      <c r="BC118" s="7">
        <f t="shared" si="122"/>
        <v>5150</v>
      </c>
      <c r="BD118" s="11">
        <f t="shared" si="109"/>
        <v>4.9187775717754705E-4</v>
      </c>
      <c r="BE118" s="11">
        <f t="shared" si="109"/>
        <v>8.6070957095366507E-4</v>
      </c>
      <c r="BF118" s="11">
        <f t="shared" si="109"/>
        <v>1.4109147405347252E-3</v>
      </c>
      <c r="BG118" s="11">
        <f t="shared" si="109"/>
        <v>2.2186630883298947E-3</v>
      </c>
      <c r="BH118" s="11">
        <f t="shared" si="109"/>
        <v>3.3894130075685413E-3</v>
      </c>
      <c r="BI118" s="11">
        <f t="shared" si="109"/>
        <v>5.0685245911933699E-3</v>
      </c>
      <c r="BJ118" s="11">
        <f t="shared" si="109"/>
        <v>7.4555507755220711E-3</v>
      </c>
      <c r="BK118" s="11">
        <f t="shared" si="109"/>
        <v>1.0823435936089264E-2</v>
      </c>
      <c r="BL118" s="11">
        <f t="shared" si="107"/>
        <v>1.5544249889100095E-2</v>
      </c>
      <c r="BM118" s="11">
        <f t="shared" si="107"/>
        <v>2.2123609480801949E-2</v>
      </c>
      <c r="BN118" s="11">
        <f t="shared" si="107"/>
        <v>3.1246628577612772E-2</v>
      </c>
      <c r="BO118" s="11">
        <f t="shared" si="107"/>
        <v>4.3839140627724656E-2</v>
      </c>
      <c r="BP118" s="11">
        <f t="shared" si="107"/>
        <v>6.1149121438048175E-2</v>
      </c>
      <c r="BQ118" s="11">
        <f t="shared" si="107"/>
        <v>8.4854788261956651E-2</v>
      </c>
      <c r="BR118" s="11"/>
    </row>
    <row r="119" spans="2:70" x14ac:dyDescent="0.25">
      <c r="C119" s="6" t="str">
        <f>IFERROR(C118/$N117,"")</f>
        <v/>
      </c>
      <c r="D119" s="6" t="str">
        <f t="shared" ref="D119:L119" si="124">IFERROR(D118/$N117,"")</f>
        <v/>
      </c>
      <c r="E119" s="6" t="str">
        <f t="shared" si="124"/>
        <v/>
      </c>
      <c r="F119" s="6" t="str">
        <f t="shared" si="124"/>
        <v/>
      </c>
      <c r="G119" s="6" t="str">
        <f t="shared" si="124"/>
        <v/>
      </c>
      <c r="H119" s="6" t="str">
        <f t="shared" si="124"/>
        <v/>
      </c>
      <c r="I119" s="6" t="str">
        <f t="shared" si="124"/>
        <v/>
      </c>
      <c r="J119" s="6" t="str">
        <f t="shared" si="124"/>
        <v/>
      </c>
      <c r="K119" s="6" t="str">
        <f t="shared" si="124"/>
        <v/>
      </c>
      <c r="L119" s="6" t="str">
        <f t="shared" si="124"/>
        <v/>
      </c>
      <c r="M119" s="6"/>
      <c r="N119" s="27" t="e">
        <f>AVERAGE(C119:L119)</f>
        <v>#DIV/0!</v>
      </c>
      <c r="BC119" s="7">
        <f t="shared" si="122"/>
        <v>5200</v>
      </c>
      <c r="BD119" s="11">
        <f t="shared" si="109"/>
        <v>4.4268998145979236E-4</v>
      </c>
      <c r="BE119" s="11">
        <f t="shared" si="109"/>
        <v>7.7679038778568266E-4</v>
      </c>
      <c r="BF119" s="11">
        <f t="shared" si="109"/>
        <v>1.2768778401839262E-3</v>
      </c>
      <c r="BG119" s="11">
        <f t="shared" si="109"/>
        <v>2.0134367526593792E-3</v>
      </c>
      <c r="BH119" s="11">
        <f t="shared" si="109"/>
        <v>3.0843658368873718E-3</v>
      </c>
      <c r="BI119" s="11">
        <f t="shared" si="109"/>
        <v>4.6250286894639484E-3</v>
      </c>
      <c r="BJ119" s="11">
        <f t="shared" si="109"/>
        <v>6.8218289596026927E-3</v>
      </c>
      <c r="BK119" s="11">
        <f t="shared" si="109"/>
        <v>9.9305024713618965E-3</v>
      </c>
      <c r="BL119" s="11">
        <f t="shared" si="107"/>
        <v>1.4300709897972082E-2</v>
      </c>
      <c r="BM119" s="11">
        <f t="shared" si="107"/>
        <v>2.0409029746039788E-2</v>
      </c>
      <c r="BN119" s="11">
        <f t="shared" si="107"/>
        <v>2.8903131434291799E-2</v>
      </c>
      <c r="BO119" s="11">
        <f t="shared" si="107"/>
        <v>4.0660802932214593E-2</v>
      </c>
      <c r="BP119" s="11">
        <f t="shared" si="107"/>
        <v>5.6868682937384764E-2</v>
      </c>
      <c r="BQ119" s="11">
        <f t="shared" si="107"/>
        <v>7.9127090054274526E-2</v>
      </c>
      <c r="BR119" s="11"/>
    </row>
    <row r="120" spans="2:70" x14ac:dyDescent="0.25">
      <c r="C120" s="4" t="str">
        <f>IFERROR(C119/$N120,"")</f>
        <v/>
      </c>
      <c r="D120" s="4" t="str">
        <f t="shared" ref="D120:L120" si="125">IFERROR(D119/$N120,"")</f>
        <v/>
      </c>
      <c r="E120" s="4" t="str">
        <f t="shared" si="125"/>
        <v/>
      </c>
      <c r="F120" s="4" t="str">
        <f t="shared" si="125"/>
        <v/>
      </c>
      <c r="G120" s="4" t="str">
        <f t="shared" si="125"/>
        <v/>
      </c>
      <c r="H120" s="4" t="str">
        <f t="shared" si="125"/>
        <v/>
      </c>
      <c r="I120" s="4" t="str">
        <f t="shared" si="125"/>
        <v/>
      </c>
      <c r="J120" s="4" t="str">
        <f t="shared" si="125"/>
        <v/>
      </c>
      <c r="K120" s="4" t="str">
        <f t="shared" si="125"/>
        <v/>
      </c>
      <c r="L120" s="4" t="str">
        <f t="shared" si="125"/>
        <v/>
      </c>
      <c r="M120" s="4"/>
      <c r="N120" s="10" t="e">
        <f>+M229</f>
        <v>#DIV/0!</v>
      </c>
      <c r="BC120" s="7">
        <f t="shared" si="122"/>
        <v>5250</v>
      </c>
      <c r="BD120" s="11">
        <f t="shared" si="109"/>
        <v>3.9842098331381316E-4</v>
      </c>
      <c r="BE120" s="11">
        <f t="shared" si="109"/>
        <v>7.0105332497657862E-4</v>
      </c>
      <c r="BF120" s="11">
        <f t="shared" si="109"/>
        <v>1.1555744453664531E-3</v>
      </c>
      <c r="BG120" s="11">
        <f t="shared" si="109"/>
        <v>1.8271938530383864E-3</v>
      </c>
      <c r="BH120" s="11">
        <f t="shared" si="109"/>
        <v>2.8067729115675076E-3</v>
      </c>
      <c r="BI120" s="11">
        <f t="shared" si="109"/>
        <v>4.2203386791358514E-3</v>
      </c>
      <c r="BJ120" s="11">
        <f t="shared" si="109"/>
        <v>6.2419734980364615E-3</v>
      </c>
      <c r="BK120" s="11">
        <f t="shared" si="109"/>
        <v>9.1112360174745357E-3</v>
      </c>
      <c r="BL120" s="11">
        <f t="shared" si="107"/>
        <v>1.315665310613431E-2</v>
      </c>
      <c r="BM120" s="11">
        <f t="shared" si="107"/>
        <v>1.8827329940721695E-2</v>
      </c>
      <c r="BN120" s="11">
        <f t="shared" si="107"/>
        <v>2.6735396576719899E-2</v>
      </c>
      <c r="BO120" s="11">
        <f t="shared" si="107"/>
        <v>3.7712894719629013E-2</v>
      </c>
      <c r="BP120" s="11">
        <f t="shared" si="107"/>
        <v>5.2887875131767792E-2</v>
      </c>
      <c r="BQ120" s="11">
        <f t="shared" si="107"/>
        <v>7.3786011475610938E-2</v>
      </c>
      <c r="BR120" s="11"/>
    </row>
    <row r="121" spans="2:70" x14ac:dyDescent="0.25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BC121" s="7">
        <f t="shared" si="122"/>
        <v>5300</v>
      </c>
      <c r="BD121" s="11">
        <f t="shared" si="109"/>
        <v>3.5857888498243187E-4</v>
      </c>
      <c r="BE121" s="11">
        <f t="shared" si="109"/>
        <v>6.3270062579136213E-4</v>
      </c>
      <c r="BF121" s="11">
        <f t="shared" si="109"/>
        <v>1.0457948730566399E-3</v>
      </c>
      <c r="BG121" s="11">
        <f t="shared" si="109"/>
        <v>1.6581784216323353E-3</v>
      </c>
      <c r="BH121" s="11">
        <f t="shared" si="109"/>
        <v>2.5541633495264312E-3</v>
      </c>
      <c r="BI121" s="11">
        <f t="shared" si="109"/>
        <v>3.8510590447114633E-3</v>
      </c>
      <c r="BJ121" s="11">
        <f t="shared" si="109"/>
        <v>5.7114057507033607E-3</v>
      </c>
      <c r="BK121" s="11">
        <f t="shared" si="109"/>
        <v>8.3595590460328831E-3</v>
      </c>
      <c r="BL121" s="11">
        <f t="shared" si="107"/>
        <v>1.210412085764356E-2</v>
      </c>
      <c r="BM121" s="11">
        <f t="shared" si="107"/>
        <v>1.7368211870315755E-2</v>
      </c>
      <c r="BN121" s="11">
        <f t="shared" si="107"/>
        <v>2.4730241833465894E-2</v>
      </c>
      <c r="BO121" s="11">
        <f t="shared" si="107"/>
        <v>3.4978709852455887E-2</v>
      </c>
      <c r="BP121" s="11">
        <f t="shared" si="107"/>
        <v>4.9185723872544017E-2</v>
      </c>
      <c r="BQ121" s="11">
        <f t="shared" si="107"/>
        <v>6.8805455701007157E-2</v>
      </c>
      <c r="BR121" s="11"/>
    </row>
    <row r="122" spans="2:70" x14ac:dyDescent="0.25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142"/>
      <c r="BC122" s="7">
        <f t="shared" si="122"/>
        <v>5350</v>
      </c>
      <c r="BD122" s="11">
        <f t="shared" si="109"/>
        <v>3.227209964841887E-4</v>
      </c>
      <c r="BE122" s="11">
        <f t="shared" si="109"/>
        <v>5.7101231477670435E-4</v>
      </c>
      <c r="BF122" s="11">
        <f t="shared" si="109"/>
        <v>9.4644436011625892E-4</v>
      </c>
      <c r="BG122" s="11">
        <f t="shared" si="109"/>
        <v>1.504796917631344E-3</v>
      </c>
      <c r="BH122" s="11">
        <f t="shared" si="109"/>
        <v>2.3242886480690519E-3</v>
      </c>
      <c r="BI122" s="11">
        <f t="shared" si="109"/>
        <v>3.5140913782992092E-3</v>
      </c>
      <c r="BJ122" s="11">
        <f t="shared" si="109"/>
        <v>5.2259362618935733E-3</v>
      </c>
      <c r="BK122" s="11">
        <f t="shared" si="109"/>
        <v>7.6698954247351675E-3</v>
      </c>
      <c r="BL122" s="11">
        <f t="shared" si="107"/>
        <v>1.113579118903207E-2</v>
      </c>
      <c r="BM122" s="11">
        <f t="shared" si="107"/>
        <v>1.6022175450366275E-2</v>
      </c>
      <c r="BN122" s="11">
        <f t="shared" si="107"/>
        <v>2.2875473695955939E-2</v>
      </c>
      <c r="BO122" s="11">
        <f t="shared" si="107"/>
        <v>3.2442753388152813E-2</v>
      </c>
      <c r="BP122" s="11">
        <f t="shared" si="107"/>
        <v>4.5742723201465905E-2</v>
      </c>
      <c r="BQ122" s="11">
        <f t="shared" si="107"/>
        <v>6.4161087441189132E-2</v>
      </c>
      <c r="BR122" s="11"/>
    </row>
    <row r="123" spans="2:70" x14ac:dyDescent="0.25">
      <c r="B123" t="s">
        <v>31</v>
      </c>
      <c r="C123" s="7">
        <f>+C91+'R2'!C123*0.5</f>
        <v>0</v>
      </c>
      <c r="D123" s="7">
        <f>+D91+'R2'!D123*0.5</f>
        <v>0</v>
      </c>
      <c r="E123" s="7">
        <f>+E91+'R2'!E123*0.5</f>
        <v>0</v>
      </c>
      <c r="F123" s="7">
        <f>+F91+'R2'!F123*0.5</f>
        <v>0</v>
      </c>
      <c r="G123" s="7">
        <f>+G91+'R2'!G123*0.5</f>
        <v>0</v>
      </c>
      <c r="H123" s="7">
        <f>+H91+'R2'!H123*0.5</f>
        <v>0</v>
      </c>
      <c r="I123" s="7">
        <f>+I91+'R2'!I123*0.5</f>
        <v>0</v>
      </c>
      <c r="J123" s="7">
        <f>+J91+'R2'!J123*0.5</f>
        <v>0</v>
      </c>
      <c r="K123" s="7">
        <f>+K91+'R2'!K123*0.5</f>
        <v>0</v>
      </c>
      <c r="L123" s="7">
        <f>+L91+'R2'!L123*0.5</f>
        <v>0</v>
      </c>
      <c r="M123" s="7">
        <f>+C138+'R2'!M123*0.5</f>
        <v>0</v>
      </c>
      <c r="N123" s="7">
        <f>+D138+'R2'!N123*0.5</f>
        <v>0</v>
      </c>
      <c r="O123" s="7">
        <f>+E138+'R2'!O123*0.5</f>
        <v>0</v>
      </c>
      <c r="P123" s="7">
        <f>+F138+'R2'!P123*0.5</f>
        <v>0</v>
      </c>
      <c r="Q123" s="7">
        <f>+G138+'R2'!Q123*0.5</f>
        <v>0</v>
      </c>
      <c r="R123" s="7">
        <f>+H138+'R2'!R123*0.5</f>
        <v>0</v>
      </c>
      <c r="S123" s="7">
        <f>+I138+'R2'!S123*0.5</f>
        <v>0</v>
      </c>
      <c r="T123" s="7">
        <f>+J138+'R2'!T123*0.5</f>
        <v>0</v>
      </c>
      <c r="U123" s="7">
        <f>+K138+'R2'!U123*0.5</f>
        <v>0</v>
      </c>
      <c r="V123" s="7">
        <f>+L138+'R2'!V123*0.5</f>
        <v>0</v>
      </c>
      <c r="W123" s="7">
        <f>SUM(C123:V123)</f>
        <v>0</v>
      </c>
      <c r="BC123" s="7">
        <f t="shared" si="122"/>
        <v>5400</v>
      </c>
      <c r="BD123" s="11">
        <f t="shared" si="109"/>
        <v>2.9044889683576983E-4</v>
      </c>
      <c r="BE123" s="11">
        <f t="shared" si="109"/>
        <v>5.1533861408597571E-4</v>
      </c>
      <c r="BF123" s="11">
        <f t="shared" si="109"/>
        <v>8.5653214590521425E-4</v>
      </c>
      <c r="BG123" s="11">
        <f t="shared" si="109"/>
        <v>1.3656032027504444E-3</v>
      </c>
      <c r="BH123" s="11">
        <f t="shared" si="109"/>
        <v>2.1151026697428369E-3</v>
      </c>
      <c r="BI123" s="11">
        <f t="shared" si="109"/>
        <v>3.2066083826980275E-3</v>
      </c>
      <c r="BJ123" s="11">
        <f t="shared" si="109"/>
        <v>4.7817316796326184E-3</v>
      </c>
      <c r="BK123" s="11">
        <f t="shared" si="109"/>
        <v>7.0371290521945139E-3</v>
      </c>
      <c r="BL123" s="11">
        <f t="shared" si="107"/>
        <v>1.0244927893909499E-2</v>
      </c>
      <c r="BM123" s="11">
        <f t="shared" si="107"/>
        <v>1.4780456852962882E-2</v>
      </c>
      <c r="BN123" s="11">
        <f t="shared" si="107"/>
        <v>2.1159813168759232E-2</v>
      </c>
      <c r="BO123" s="11">
        <f t="shared" si="107"/>
        <v>3.0090653767511716E-2</v>
      </c>
      <c r="BP123" s="11">
        <f t="shared" si="107"/>
        <v>4.2540732577363266E-2</v>
      </c>
      <c r="BQ123" s="11">
        <f t="shared" si="107"/>
        <v>5.983021403890882E-2</v>
      </c>
      <c r="BR123" s="11"/>
    </row>
    <row r="124" spans="2:70" x14ac:dyDescent="0.25">
      <c r="C124" s="4">
        <f t="shared" ref="C124:L124" si="126">IFERROR(C123/$W123,1)</f>
        <v>1</v>
      </c>
      <c r="D124" s="4">
        <f t="shared" si="126"/>
        <v>1</v>
      </c>
      <c r="E124" s="4">
        <f t="shared" si="126"/>
        <v>1</v>
      </c>
      <c r="F124" s="4">
        <f t="shared" si="126"/>
        <v>1</v>
      </c>
      <c r="G124" s="4">
        <f t="shared" si="126"/>
        <v>1</v>
      </c>
      <c r="H124" s="4">
        <f t="shared" si="126"/>
        <v>1</v>
      </c>
      <c r="I124" s="4">
        <f t="shared" si="126"/>
        <v>1</v>
      </c>
      <c r="J124" s="4">
        <f t="shared" si="126"/>
        <v>1</v>
      </c>
      <c r="K124" s="4">
        <f t="shared" si="126"/>
        <v>1</v>
      </c>
      <c r="L124" s="4">
        <f t="shared" si="126"/>
        <v>1</v>
      </c>
      <c r="M124" s="4">
        <f t="shared" ref="M124:V124" si="127">IFERROR(M123/$W123,1)</f>
        <v>1</v>
      </c>
      <c r="N124" s="4">
        <f t="shared" si="127"/>
        <v>1</v>
      </c>
      <c r="O124" s="4">
        <f t="shared" si="127"/>
        <v>1</v>
      </c>
      <c r="P124" s="4">
        <f t="shared" si="127"/>
        <v>1</v>
      </c>
      <c r="Q124" s="4">
        <f t="shared" si="127"/>
        <v>1</v>
      </c>
      <c r="R124" s="4">
        <f t="shared" si="127"/>
        <v>1</v>
      </c>
      <c r="S124" s="4">
        <f t="shared" si="127"/>
        <v>1</v>
      </c>
      <c r="T124" s="4">
        <f t="shared" si="127"/>
        <v>1</v>
      </c>
      <c r="U124" s="4">
        <f t="shared" si="127"/>
        <v>1</v>
      </c>
      <c r="V124" s="4">
        <f t="shared" si="127"/>
        <v>1</v>
      </c>
      <c r="W124" s="4">
        <f>MIN(W123/50000000,0.5)</f>
        <v>0</v>
      </c>
      <c r="BC124" s="7">
        <f t="shared" si="122"/>
        <v>5450</v>
      </c>
      <c r="BD124" s="11">
        <f t="shared" si="109"/>
        <v>2.6140400715219287E-4</v>
      </c>
      <c r="BE124" s="11">
        <f t="shared" si="109"/>
        <v>4.6509309921259308E-4</v>
      </c>
      <c r="BF124" s="11">
        <f t="shared" si="109"/>
        <v>7.7516159204421879E-4</v>
      </c>
      <c r="BG124" s="11">
        <f t="shared" si="109"/>
        <v>1.2392849064960282E-3</v>
      </c>
      <c r="BH124" s="11">
        <f t="shared" si="109"/>
        <v>1.9247434294659813E-3</v>
      </c>
      <c r="BI124" s="11">
        <f t="shared" si="109"/>
        <v>2.9260301492119493E-3</v>
      </c>
      <c r="BJ124" s="11">
        <f t="shared" si="109"/>
        <v>4.3752844868638445E-3</v>
      </c>
      <c r="BK124" s="11">
        <f t="shared" si="109"/>
        <v>6.4565659053884639E-3</v>
      </c>
      <c r="BL124" s="11">
        <f t="shared" si="107"/>
        <v>9.4253336623967357E-3</v>
      </c>
      <c r="BM124" s="11">
        <f t="shared" si="107"/>
        <v>1.3634971446858251E-2</v>
      </c>
      <c r="BN124" s="11">
        <f t="shared" si="107"/>
        <v>1.957282718110228E-2</v>
      </c>
      <c r="BO124" s="11">
        <f t="shared" si="107"/>
        <v>2.7909081369367098E-2</v>
      </c>
      <c r="BP124" s="11">
        <f t="shared" si="107"/>
        <v>3.9562881296947808E-2</v>
      </c>
      <c r="BQ124" s="11">
        <f t="shared" si="107"/>
        <v>5.5791674591282432E-2</v>
      </c>
      <c r="BR124" s="11"/>
    </row>
    <row r="125" spans="2:70" x14ac:dyDescent="0.25">
      <c r="C125" s="4">
        <f>+C124+0.1</f>
        <v>1.1000000000000001</v>
      </c>
      <c r="D125" s="4">
        <f t="shared" ref="D125:V125" si="128">+D124+0.1</f>
        <v>1.1000000000000001</v>
      </c>
      <c r="E125" s="4">
        <f t="shared" si="128"/>
        <v>1.1000000000000001</v>
      </c>
      <c r="F125" s="4">
        <f t="shared" si="128"/>
        <v>1.1000000000000001</v>
      </c>
      <c r="G125" s="4">
        <f t="shared" si="128"/>
        <v>1.1000000000000001</v>
      </c>
      <c r="H125" s="4">
        <f t="shared" si="128"/>
        <v>1.1000000000000001</v>
      </c>
      <c r="I125" s="4">
        <f t="shared" si="128"/>
        <v>1.1000000000000001</v>
      </c>
      <c r="J125" s="4">
        <f t="shared" si="128"/>
        <v>1.1000000000000001</v>
      </c>
      <c r="K125" s="4">
        <f t="shared" si="128"/>
        <v>1.1000000000000001</v>
      </c>
      <c r="L125" s="4">
        <f t="shared" si="128"/>
        <v>1.1000000000000001</v>
      </c>
      <c r="M125" s="4">
        <f t="shared" si="128"/>
        <v>1.1000000000000001</v>
      </c>
      <c r="N125" s="4">
        <f t="shared" si="128"/>
        <v>1.1000000000000001</v>
      </c>
      <c r="O125" s="4">
        <f t="shared" si="128"/>
        <v>1.1000000000000001</v>
      </c>
      <c r="P125" s="4">
        <f t="shared" si="128"/>
        <v>1.1000000000000001</v>
      </c>
      <c r="Q125" s="4">
        <f t="shared" si="128"/>
        <v>1.1000000000000001</v>
      </c>
      <c r="R125" s="4">
        <f t="shared" si="128"/>
        <v>1.1000000000000001</v>
      </c>
      <c r="S125" s="4">
        <f t="shared" si="128"/>
        <v>1.1000000000000001</v>
      </c>
      <c r="T125" s="4">
        <f t="shared" si="128"/>
        <v>1.1000000000000001</v>
      </c>
      <c r="U125" s="4">
        <f t="shared" si="128"/>
        <v>1.1000000000000001</v>
      </c>
      <c r="V125" s="4">
        <f t="shared" si="128"/>
        <v>1.1000000000000001</v>
      </c>
      <c r="BC125" s="7">
        <f t="shared" si="122"/>
        <v>5500</v>
      </c>
      <c r="BD125" s="11">
        <f t="shared" si="109"/>
        <v>2.352636064369736E-4</v>
      </c>
      <c r="BE125" s="11">
        <f t="shared" si="109"/>
        <v>4.1974652203936527E-4</v>
      </c>
      <c r="BF125" s="11">
        <f t="shared" si="109"/>
        <v>7.0152124080001793E-4</v>
      </c>
      <c r="BG125" s="11">
        <f t="shared" si="109"/>
        <v>1.1246510526451454E-3</v>
      </c>
      <c r="BH125" s="11">
        <f t="shared" si="109"/>
        <v>1.7515165208140426E-3</v>
      </c>
      <c r="BI125" s="11">
        <f t="shared" si="109"/>
        <v>2.6700025111559031E-3</v>
      </c>
      <c r="BJ125" s="11">
        <f t="shared" si="109"/>
        <v>4.0033853054804161E-3</v>
      </c>
      <c r="BK125" s="11">
        <f t="shared" si="109"/>
        <v>5.9238992181939133E-3</v>
      </c>
      <c r="BL125" s="11">
        <f t="shared" si="107"/>
        <v>8.6713069694049922E-3</v>
      </c>
      <c r="BM125" s="11">
        <f t="shared" si="107"/>
        <v>1.257826115972673E-2</v>
      </c>
      <c r="BN125" s="11">
        <f t="shared" si="107"/>
        <v>1.8104865142519598E-2</v>
      </c>
      <c r="BO125" s="11">
        <f t="shared" si="107"/>
        <v>2.5885672970087967E-2</v>
      </c>
      <c r="BP125" s="11">
        <f t="shared" si="107"/>
        <v>3.6793479606161437E-2</v>
      </c>
      <c r="BQ125" s="11">
        <f t="shared" si="107"/>
        <v>5.2025736556370827E-2</v>
      </c>
      <c r="BR125" s="11"/>
    </row>
    <row r="126" spans="2:70" x14ac:dyDescent="0.25">
      <c r="BC126" s="7">
        <f t="shared" si="122"/>
        <v>5550</v>
      </c>
      <c r="BD126" s="11">
        <f t="shared" ref="BD126:BQ135" si="129">+BD125*BD$16</f>
        <v>2.1173724579327623E-4</v>
      </c>
      <c r="BE126" s="11">
        <f t="shared" si="129"/>
        <v>3.7882123614052716E-4</v>
      </c>
      <c r="BF126" s="11">
        <f t="shared" si="129"/>
        <v>6.3487672292401615E-4</v>
      </c>
      <c r="BG126" s="11">
        <f t="shared" si="129"/>
        <v>1.0206208302754693E-3</v>
      </c>
      <c r="BH126" s="11">
        <f t="shared" si="129"/>
        <v>1.5938800339407783E-3</v>
      </c>
      <c r="BI126" s="11">
        <f t="shared" si="129"/>
        <v>2.436377291429761E-3</v>
      </c>
      <c r="BJ126" s="11">
        <f t="shared" si="129"/>
        <v>3.6630975545145794E-3</v>
      </c>
      <c r="BK126" s="11">
        <f t="shared" si="129"/>
        <v>5.4351775326929135E-3</v>
      </c>
      <c r="BL126" s="11">
        <f t="shared" si="129"/>
        <v>7.9776024118525888E-3</v>
      </c>
      <c r="BM126" s="11">
        <f t="shared" si="129"/>
        <v>1.1603445919847903E-2</v>
      </c>
      <c r="BN126" s="11">
        <f t="shared" si="129"/>
        <v>1.6747000256830617E-2</v>
      </c>
      <c r="BO126" s="11">
        <f t="shared" si="129"/>
        <v>2.4008961679756576E-2</v>
      </c>
      <c r="BP126" s="11">
        <f t="shared" si="129"/>
        <v>3.4217936033730113E-2</v>
      </c>
      <c r="BQ126" s="11">
        <f t="shared" si="129"/>
        <v>4.8513999338815762E-2</v>
      </c>
    </row>
    <row r="127" spans="2:70" x14ac:dyDescent="0.25">
      <c r="BC127" s="7">
        <f t="shared" si="122"/>
        <v>5600</v>
      </c>
      <c r="BD127" s="11">
        <f t="shared" si="129"/>
        <v>1.9056352121394861E-4</v>
      </c>
      <c r="BE127" s="11">
        <f t="shared" si="129"/>
        <v>3.4188616561682577E-4</v>
      </c>
      <c r="BF127" s="11">
        <f t="shared" si="129"/>
        <v>5.7456343424623461E-4</v>
      </c>
      <c r="BG127" s="11">
        <f t="shared" si="129"/>
        <v>9.2621340347498829E-4</v>
      </c>
      <c r="BH127" s="11">
        <f t="shared" si="129"/>
        <v>1.4504308308861079E-3</v>
      </c>
      <c r="BI127" s="11">
        <f t="shared" si="129"/>
        <v>2.2231942784296565E-3</v>
      </c>
      <c r="BJ127" s="11">
        <f t="shared" si="129"/>
        <v>3.3517342623808392E-3</v>
      </c>
      <c r="BK127" s="11">
        <f t="shared" si="129"/>
        <v>4.986775386245746E-3</v>
      </c>
      <c r="BL127" s="11">
        <f t="shared" si="129"/>
        <v>7.3393942189043781E-3</v>
      </c>
      <c r="BM127" s="11">
        <f t="shared" si="129"/>
        <v>1.0704178861059685E-2</v>
      </c>
      <c r="BN127" s="11">
        <f t="shared" si="129"/>
        <v>1.5490975237568313E-2</v>
      </c>
      <c r="BO127" s="11">
        <f t="shared" si="129"/>
        <v>2.2268311957974209E-2</v>
      </c>
      <c r="BP127" s="11">
        <f t="shared" si="129"/>
        <v>3.1822680511368981E-2</v>
      </c>
      <c r="BQ127" s="11">
        <f t="shared" si="129"/>
        <v>4.5239304383445665E-2</v>
      </c>
    </row>
    <row r="128" spans="2:70" x14ac:dyDescent="0.25">
      <c r="BC128" s="7">
        <f t="shared" si="122"/>
        <v>5650</v>
      </c>
      <c r="BD128" s="11">
        <f t="shared" si="129"/>
        <v>1.7150716909255376E-4</v>
      </c>
      <c r="BE128" s="11">
        <f t="shared" si="129"/>
        <v>3.0855226446918524E-4</v>
      </c>
      <c r="BF128" s="11">
        <f t="shared" si="129"/>
        <v>5.1997990799284232E-4</v>
      </c>
      <c r="BG128" s="11">
        <f t="shared" si="129"/>
        <v>8.4053866365355176E-4</v>
      </c>
      <c r="BH128" s="11">
        <f t="shared" si="129"/>
        <v>1.3198920561063579E-3</v>
      </c>
      <c r="BI128" s="11">
        <f t="shared" si="129"/>
        <v>2.0286647790670608E-3</v>
      </c>
      <c r="BJ128" s="11">
        <f t="shared" si="129"/>
        <v>3.0668368500784667E-3</v>
      </c>
      <c r="BK128" s="11">
        <f t="shared" si="129"/>
        <v>4.5753664168804702E-3</v>
      </c>
      <c r="BL128" s="11">
        <f t="shared" si="129"/>
        <v>6.7522426813920247E-3</v>
      </c>
      <c r="BM128" s="11">
        <f t="shared" si="129"/>
        <v>9.8746049993275551E-3</v>
      </c>
      <c r="BN128" s="11">
        <f t="shared" si="129"/>
        <v>1.4329152094750681E-2</v>
      </c>
      <c r="BO128" s="11">
        <f t="shared" si="129"/>
        <v>2.0653859341021066E-2</v>
      </c>
      <c r="BP128" s="11">
        <f t="shared" si="129"/>
        <v>2.9595092875573131E-2</v>
      </c>
      <c r="BQ128" s="11">
        <f t="shared" si="129"/>
        <v>4.2185651337563052E-2</v>
      </c>
    </row>
    <row r="129" spans="1:69" x14ac:dyDescent="0.25">
      <c r="A129" s="15" t="s">
        <v>85</v>
      </c>
      <c r="B129" s="14" t="s">
        <v>66</v>
      </c>
      <c r="C129" s="1" t="s">
        <v>10</v>
      </c>
      <c r="D129" s="1" t="s">
        <v>11</v>
      </c>
      <c r="E129" s="1" t="s">
        <v>12</v>
      </c>
      <c r="F129" s="1" t="s">
        <v>13</v>
      </c>
      <c r="G129" s="1" t="s">
        <v>14</v>
      </c>
      <c r="H129" s="1" t="s">
        <v>15</v>
      </c>
      <c r="I129" s="1" t="s">
        <v>16</v>
      </c>
      <c r="J129" s="1" t="s">
        <v>17</v>
      </c>
      <c r="K129" s="1" t="s">
        <v>18</v>
      </c>
      <c r="L129" s="1" t="s">
        <v>19</v>
      </c>
      <c r="M129" s="1"/>
      <c r="BC129" s="7">
        <f t="shared" si="122"/>
        <v>5700</v>
      </c>
      <c r="BD129" s="11">
        <f t="shared" si="129"/>
        <v>1.543564521832984E-4</v>
      </c>
      <c r="BE129" s="11">
        <f t="shared" si="129"/>
        <v>2.7846841868343967E-4</v>
      </c>
      <c r="BF129" s="11">
        <f t="shared" si="129"/>
        <v>4.7058181673352226E-4</v>
      </c>
      <c r="BG129" s="11">
        <f t="shared" si="129"/>
        <v>7.6278883726559814E-4</v>
      </c>
      <c r="BH129" s="11">
        <f t="shared" si="129"/>
        <v>1.2011017710567855E-3</v>
      </c>
      <c r="BI129" s="11">
        <f t="shared" si="129"/>
        <v>1.8511566108986924E-3</v>
      </c>
      <c r="BJ129" s="11">
        <f t="shared" si="129"/>
        <v>2.8061557178217962E-3</v>
      </c>
      <c r="BK129" s="11">
        <f t="shared" si="129"/>
        <v>4.1978986874878299E-3</v>
      </c>
      <c r="BL129" s="11">
        <f t="shared" si="129"/>
        <v>6.2120632668806602E-3</v>
      </c>
      <c r="BM129" s="11">
        <f t="shared" si="129"/>
        <v>9.1093231118796643E-3</v>
      </c>
      <c r="BN129" s="11">
        <f t="shared" si="129"/>
        <v>1.3254465687644372E-2</v>
      </c>
      <c r="BO129" s="11">
        <f t="shared" si="129"/>
        <v>1.9156454538797028E-2</v>
      </c>
      <c r="BP129" s="11">
        <f t="shared" si="129"/>
        <v>2.7523436374282995E-2</v>
      </c>
      <c r="BQ129" s="11">
        <f t="shared" si="129"/>
        <v>3.9338119872277519E-2</v>
      </c>
    </row>
    <row r="130" spans="1:69" x14ac:dyDescent="0.25">
      <c r="B130" t="s">
        <v>34</v>
      </c>
      <c r="C130" s="104">
        <f>+'Input R3'!E24</f>
        <v>0</v>
      </c>
      <c r="D130" s="104">
        <f>+'Input R3'!F24</f>
        <v>0</v>
      </c>
      <c r="E130" s="104">
        <f>+'Input R3'!G24</f>
        <v>0</v>
      </c>
      <c r="F130" s="104">
        <f>+'Input R3'!H24</f>
        <v>0</v>
      </c>
      <c r="G130" s="104">
        <f>+'Input R3'!I24</f>
        <v>0</v>
      </c>
      <c r="H130" s="104">
        <f>+'Input R3'!J24</f>
        <v>0</v>
      </c>
      <c r="I130" s="104">
        <f>+'Input R3'!K24</f>
        <v>0</v>
      </c>
      <c r="J130" s="104">
        <f>+'Input R3'!L24</f>
        <v>0</v>
      </c>
      <c r="K130" s="104">
        <f>+'Input R3'!M24</f>
        <v>0</v>
      </c>
      <c r="L130" s="104">
        <f>+'Input R3'!N24</f>
        <v>0</v>
      </c>
      <c r="BC130" s="7">
        <f t="shared" si="122"/>
        <v>5750</v>
      </c>
      <c r="BD130" s="11">
        <f t="shared" si="129"/>
        <v>1.3892080696496857E-4</v>
      </c>
      <c r="BE130" s="11">
        <f t="shared" si="129"/>
        <v>2.5131774786180431E-4</v>
      </c>
      <c r="BF130" s="11">
        <f t="shared" si="129"/>
        <v>4.2587654414383763E-4</v>
      </c>
      <c r="BG130" s="11">
        <f t="shared" si="129"/>
        <v>6.922308698185302E-4</v>
      </c>
      <c r="BH130" s="11">
        <f t="shared" si="129"/>
        <v>1.0930026116616745E-3</v>
      </c>
      <c r="BI130" s="11">
        <f t="shared" si="129"/>
        <v>1.6891804074450564E-3</v>
      </c>
      <c r="BJ130" s="11">
        <f t="shared" si="129"/>
        <v>2.5676324818069427E-3</v>
      </c>
      <c r="BK130" s="11">
        <f t="shared" si="129"/>
        <v>3.8515720457700823E-3</v>
      </c>
      <c r="BL130" s="11">
        <f t="shared" si="129"/>
        <v>5.7150982055302049E-3</v>
      </c>
      <c r="BM130" s="11">
        <f t="shared" si="129"/>
        <v>8.4033505707089857E-3</v>
      </c>
      <c r="BN130" s="11">
        <f t="shared" si="129"/>
        <v>1.2260380761071037E-2</v>
      </c>
      <c r="BO130" s="11">
        <f t="shared" si="129"/>
        <v>1.7767611584734232E-2</v>
      </c>
      <c r="BP130" s="11">
        <f t="shared" si="129"/>
        <v>2.559679582808317E-2</v>
      </c>
      <c r="BQ130" s="11">
        <f t="shared" si="129"/>
        <v>3.6682796780898759E-2</v>
      </c>
    </row>
    <row r="131" spans="1:69" x14ac:dyDescent="0.25">
      <c r="B131" t="s">
        <v>24</v>
      </c>
      <c r="C131" s="104">
        <f>+'Input R3'!E25</f>
        <v>0</v>
      </c>
      <c r="D131" s="104">
        <f>+'Input R3'!F25</f>
        <v>0</v>
      </c>
      <c r="E131" s="104">
        <f>+'Input R3'!G25</f>
        <v>0</v>
      </c>
      <c r="F131" s="104">
        <f>+'Input R3'!H25</f>
        <v>0</v>
      </c>
      <c r="G131" s="104">
        <f>+'Input R3'!I25</f>
        <v>0</v>
      </c>
      <c r="H131" s="104">
        <f>+'Input R3'!J25</f>
        <v>0</v>
      </c>
      <c r="I131" s="104">
        <f>+'Input R3'!K25</f>
        <v>0</v>
      </c>
      <c r="J131" s="104">
        <f>+'Input R3'!L25</f>
        <v>0</v>
      </c>
      <c r="K131" s="104">
        <f>+'Input R3'!M25</f>
        <v>0</v>
      </c>
      <c r="L131" s="104">
        <f>+'Input R3'!N25</f>
        <v>0</v>
      </c>
      <c r="BC131" s="7">
        <f t="shared" si="122"/>
        <v>5800</v>
      </c>
      <c r="BD131" s="11">
        <f t="shared" si="129"/>
        <v>1.2502872626847172E-4</v>
      </c>
      <c r="BE131" s="11">
        <f t="shared" si="129"/>
        <v>2.2681426744527839E-4</v>
      </c>
      <c r="BF131" s="11">
        <f t="shared" si="129"/>
        <v>3.8541827245017299E-4</v>
      </c>
      <c r="BG131" s="11">
        <f t="shared" si="129"/>
        <v>6.2819951436031602E-4</v>
      </c>
      <c r="BH131" s="11">
        <f t="shared" si="129"/>
        <v>9.946323766121235E-4</v>
      </c>
      <c r="BI131" s="11">
        <f t="shared" si="129"/>
        <v>1.5413771217936136E-3</v>
      </c>
      <c r="BJ131" s="11">
        <f t="shared" si="129"/>
        <v>2.3493837208533519E-3</v>
      </c>
      <c r="BK131" s="11">
        <f t="shared" si="129"/>
        <v>3.5338173519940492E-3</v>
      </c>
      <c r="BL131" s="11">
        <f t="shared" si="129"/>
        <v>5.2578903490877859E-3</v>
      </c>
      <c r="BM131" s="11">
        <f t="shared" si="129"/>
        <v>7.7520909014790352E-3</v>
      </c>
      <c r="BN131" s="11">
        <f t="shared" si="129"/>
        <v>1.1340852203990703E-2</v>
      </c>
      <c r="BO131" s="11">
        <f t="shared" si="129"/>
        <v>1.6479459744840989E-2</v>
      </c>
      <c r="BP131" s="11">
        <f t="shared" si="129"/>
        <v>2.3805020120117332E-2</v>
      </c>
      <c r="BQ131" s="11">
        <f t="shared" si="129"/>
        <v>3.420670799818807E-2</v>
      </c>
    </row>
    <row r="132" spans="1:69" x14ac:dyDescent="0.25">
      <c r="B132" t="s">
        <v>23</v>
      </c>
      <c r="C132" s="104">
        <f>+'Input R3'!E26</f>
        <v>0</v>
      </c>
      <c r="D132" s="104">
        <f>+'Input R3'!F26</f>
        <v>0</v>
      </c>
      <c r="E132" s="104">
        <f>+'Input R3'!G26</f>
        <v>0</v>
      </c>
      <c r="F132" s="104">
        <f>+'Input R3'!H26</f>
        <v>0</v>
      </c>
      <c r="G132" s="104">
        <f>+'Input R3'!I26</f>
        <v>0</v>
      </c>
      <c r="H132" s="104">
        <f>+'Input R3'!J26</f>
        <v>0</v>
      </c>
      <c r="I132" s="104">
        <f>+'Input R3'!K26</f>
        <v>0</v>
      </c>
      <c r="J132" s="104">
        <f>+'Input R3'!L26</f>
        <v>0</v>
      </c>
      <c r="K132" s="104">
        <f>+'Input R3'!M26</f>
        <v>0</v>
      </c>
      <c r="L132" s="104">
        <f>+'Input R3'!N26</f>
        <v>0</v>
      </c>
      <c r="M132" s="7"/>
      <c r="BC132" s="7">
        <f t="shared" si="122"/>
        <v>5850</v>
      </c>
      <c r="BD132" s="11">
        <f t="shared" si="129"/>
        <v>1.1252585364162455E-4</v>
      </c>
      <c r="BE132" s="11">
        <f t="shared" si="129"/>
        <v>2.0469987636936374E-4</v>
      </c>
      <c r="BF132" s="11">
        <f t="shared" si="129"/>
        <v>3.4880353656740651E-4</v>
      </c>
      <c r="BG132" s="11">
        <f t="shared" si="129"/>
        <v>5.7009105928198666E-4</v>
      </c>
      <c r="BH132" s="11">
        <f t="shared" si="129"/>
        <v>9.0511546271703218E-4</v>
      </c>
      <c r="BI132" s="11">
        <f t="shared" si="129"/>
        <v>1.4065066236366721E-3</v>
      </c>
      <c r="BJ132" s="11">
        <f t="shared" si="129"/>
        <v>2.1496861045808163E-3</v>
      </c>
      <c r="BK132" s="11">
        <f t="shared" si="129"/>
        <v>3.2422774204545388E-3</v>
      </c>
      <c r="BL132" s="11">
        <f t="shared" si="129"/>
        <v>4.8372591211607611E-3</v>
      </c>
      <c r="BM132" s="11">
        <f t="shared" si="129"/>
        <v>7.1513038566144065E-3</v>
      </c>
      <c r="BN132" s="11">
        <f t="shared" si="129"/>
        <v>1.0490288288691394E-2</v>
      </c>
      <c r="BO132" s="11">
        <f t="shared" si="129"/>
        <v>1.5284698913340009E-2</v>
      </c>
      <c r="BP132" s="11">
        <f t="shared" si="129"/>
        <v>2.2138668711709105E-2</v>
      </c>
      <c r="BQ132" s="11">
        <f t="shared" si="129"/>
        <v>3.1897755208310355E-2</v>
      </c>
    </row>
    <row r="133" spans="1:69" x14ac:dyDescent="0.25">
      <c r="B133" t="s">
        <v>46</v>
      </c>
      <c r="C133" s="104">
        <f>+'Input R3'!E27</f>
        <v>0</v>
      </c>
      <c r="D133" s="104">
        <f>+'Input R3'!F27</f>
        <v>0</v>
      </c>
      <c r="E133" s="104">
        <f>+'Input R3'!G27</f>
        <v>0</v>
      </c>
      <c r="F133" s="104">
        <f>+'Input R3'!H27</f>
        <v>0</v>
      </c>
      <c r="G133" s="104">
        <f>+'Input R3'!I27</f>
        <v>0</v>
      </c>
      <c r="H133" s="104">
        <f>+'Input R3'!J27</f>
        <v>0</v>
      </c>
      <c r="I133" s="104">
        <f>+'Input R3'!K27</f>
        <v>0</v>
      </c>
      <c r="J133" s="104">
        <f>+'Input R3'!L27</f>
        <v>0</v>
      </c>
      <c r="K133" s="104">
        <f>+'Input R3'!M27</f>
        <v>0</v>
      </c>
      <c r="L133" s="104">
        <f>+'Input R3'!N27</f>
        <v>0</v>
      </c>
      <c r="BC133" s="7">
        <f t="shared" si="122"/>
        <v>5900</v>
      </c>
      <c r="BD133" s="11">
        <f t="shared" si="129"/>
        <v>1.012732682774621E-4</v>
      </c>
      <c r="BE133" s="11">
        <f t="shared" si="129"/>
        <v>1.8474163842335076E-4</v>
      </c>
      <c r="BF133" s="11">
        <f t="shared" si="129"/>
        <v>3.1566720059350285E-4</v>
      </c>
      <c r="BG133" s="11">
        <f t="shared" si="129"/>
        <v>5.1735763629840283E-4</v>
      </c>
      <c r="BH133" s="11">
        <f t="shared" si="129"/>
        <v>8.2365507107249908E-4</v>
      </c>
      <c r="BI133" s="11">
        <f t="shared" si="129"/>
        <v>1.2834372940684631E-3</v>
      </c>
      <c r="BJ133" s="11">
        <f t="shared" si="129"/>
        <v>1.9669627856914464E-3</v>
      </c>
      <c r="BK133" s="11">
        <f t="shared" si="129"/>
        <v>2.9747895332670384E-3</v>
      </c>
      <c r="BL133" s="11">
        <f t="shared" si="129"/>
        <v>4.4502783914678982E-3</v>
      </c>
      <c r="BM133" s="11">
        <f t="shared" si="129"/>
        <v>6.5970778077267863E-3</v>
      </c>
      <c r="BN133" s="11">
        <f t="shared" si="129"/>
        <v>9.7035166670395336E-3</v>
      </c>
      <c r="BO133" s="11">
        <f t="shared" si="129"/>
        <v>1.417655824212285E-2</v>
      </c>
      <c r="BP133" s="11">
        <f t="shared" si="129"/>
        <v>2.0588961901889455E-2</v>
      </c>
      <c r="BQ133" s="11">
        <f t="shared" si="129"/>
        <v>2.9744656731749385E-2</v>
      </c>
    </row>
    <row r="134" spans="1:69" x14ac:dyDescent="0.25">
      <c r="B134" t="s">
        <v>47</v>
      </c>
      <c r="C134" s="104">
        <f>+'Input R3'!E28</f>
        <v>0</v>
      </c>
      <c r="D134" s="104">
        <f>+'Input R3'!F28</f>
        <v>0</v>
      </c>
      <c r="E134" s="104">
        <f>+'Input R3'!G28</f>
        <v>0</v>
      </c>
      <c r="F134" s="104">
        <f>+'Input R3'!H28</f>
        <v>0</v>
      </c>
      <c r="G134" s="104">
        <f>+'Input R3'!I28</f>
        <v>0</v>
      </c>
      <c r="H134" s="104">
        <f>+'Input R3'!J28</f>
        <v>0</v>
      </c>
      <c r="I134" s="104">
        <f>+'Input R3'!K28</f>
        <v>0</v>
      </c>
      <c r="J134" s="104">
        <f>+'Input R3'!L28</f>
        <v>0</v>
      </c>
      <c r="K134" s="104">
        <f>+'Input R3'!M28</f>
        <v>0</v>
      </c>
      <c r="L134" s="104">
        <f>+'Input R3'!N28</f>
        <v>0</v>
      </c>
      <c r="BC134" s="7">
        <f t="shared" si="122"/>
        <v>5950</v>
      </c>
      <c r="BD134" s="11">
        <f t="shared" si="129"/>
        <v>9.1145941449715897E-5</v>
      </c>
      <c r="BE134" s="11">
        <f t="shared" si="129"/>
        <v>1.6672932867707406E-4</v>
      </c>
      <c r="BF134" s="11">
        <f t="shared" si="129"/>
        <v>2.8567881653712008E-4</v>
      </c>
      <c r="BG134" s="11">
        <f t="shared" si="129"/>
        <v>4.695020549408005E-4</v>
      </c>
      <c r="BH134" s="11">
        <f t="shared" si="129"/>
        <v>7.4952611467597405E-4</v>
      </c>
      <c r="BI134" s="11">
        <f t="shared" si="129"/>
        <v>1.1711365308374722E-3</v>
      </c>
      <c r="BJ134" s="11">
        <f t="shared" si="129"/>
        <v>1.7997709489076729E-3</v>
      </c>
      <c r="BK134" s="11">
        <f t="shared" si="129"/>
        <v>2.7293693967725065E-3</v>
      </c>
      <c r="BL134" s="11">
        <f t="shared" si="129"/>
        <v>4.0942561201504643E-3</v>
      </c>
      <c r="BM134" s="11">
        <f t="shared" si="129"/>
        <v>6.0858042776279573E-3</v>
      </c>
      <c r="BN134" s="11">
        <f t="shared" si="129"/>
        <v>8.9757529170115639E-3</v>
      </c>
      <c r="BO134" s="11">
        <f t="shared" si="129"/>
        <v>1.3148757769568935E-2</v>
      </c>
      <c r="BP134" s="11">
        <f t="shared" si="129"/>
        <v>1.914773456875718E-2</v>
      </c>
      <c r="BQ134" s="11">
        <f t="shared" si="129"/>
        <v>2.7736892402356283E-2</v>
      </c>
    </row>
    <row r="135" spans="1:69" x14ac:dyDescent="0.25">
      <c r="B135" t="s">
        <v>48</v>
      </c>
      <c r="C135" s="104">
        <f>+'Input R3'!E29</f>
        <v>0</v>
      </c>
      <c r="D135" s="104">
        <f>+'Input R3'!F29</f>
        <v>0</v>
      </c>
      <c r="E135" s="104">
        <f>+'Input R3'!G29</f>
        <v>0</v>
      </c>
      <c r="F135" s="104">
        <f>+'Input R3'!H29</f>
        <v>0</v>
      </c>
      <c r="G135" s="104">
        <f>+'Input R3'!I29</f>
        <v>0</v>
      </c>
      <c r="H135" s="104">
        <f>+'Input R3'!J29</f>
        <v>0</v>
      </c>
      <c r="I135" s="104">
        <f>+'Input R3'!K29</f>
        <v>0</v>
      </c>
      <c r="J135" s="104">
        <f>+'Input R3'!L29</f>
        <v>0</v>
      </c>
      <c r="K135" s="104">
        <f>+'Input R3'!M29</f>
        <v>0</v>
      </c>
      <c r="L135" s="104">
        <f>+'Input R3'!N29</f>
        <v>0</v>
      </c>
      <c r="BC135" s="7">
        <f t="shared" si="122"/>
        <v>6000</v>
      </c>
      <c r="BD135" s="11">
        <f t="shared" si="129"/>
        <v>8.2031347304744305E-5</v>
      </c>
      <c r="BE135" s="11">
        <f t="shared" si="129"/>
        <v>1.5047321913105933E-4</v>
      </c>
      <c r="BF135" s="11">
        <f t="shared" si="129"/>
        <v>2.5853932896609364E-4</v>
      </c>
      <c r="BG135" s="11">
        <f t="shared" si="129"/>
        <v>4.2607311485877642E-4</v>
      </c>
      <c r="BH135" s="11">
        <f t="shared" si="129"/>
        <v>6.8206876435513623E-4</v>
      </c>
      <c r="BI135" s="11">
        <f t="shared" si="129"/>
        <v>1.0686620843891931E-3</v>
      </c>
      <c r="BJ135" s="11">
        <f t="shared" si="129"/>
        <v>1.6467904182505201E-3</v>
      </c>
      <c r="BK135" s="11">
        <f t="shared" si="129"/>
        <v>2.5041964215387737E-3</v>
      </c>
      <c r="BL135" s="11">
        <f t="shared" si="129"/>
        <v>3.7667156305384256E-3</v>
      </c>
      <c r="BM135" s="11">
        <f t="shared" si="129"/>
        <v>5.6141544461117878E-3</v>
      </c>
      <c r="BN135" s="11">
        <f t="shared" si="129"/>
        <v>8.3025714482356915E-3</v>
      </c>
      <c r="BO135" s="11">
        <f t="shared" si="129"/>
        <v>1.219547283127518E-2</v>
      </c>
      <c r="BP135" s="11">
        <f t="shared" si="129"/>
        <v>1.7807393148944164E-2</v>
      </c>
      <c r="BQ135" s="11">
        <f t="shared" si="129"/>
        <v>2.5864652165197215E-2</v>
      </c>
    </row>
    <row r="136" spans="1:69" x14ac:dyDescent="0.25">
      <c r="B136" t="s">
        <v>49</v>
      </c>
      <c r="C136" s="104">
        <f>+'Input R3'!E30</f>
        <v>0</v>
      </c>
      <c r="D136" s="104">
        <f>+'Input R3'!F30</f>
        <v>0</v>
      </c>
      <c r="E136" s="104">
        <f>+'Input R3'!G30</f>
        <v>0</v>
      </c>
      <c r="F136" s="104">
        <f>+'Input R3'!H30</f>
        <v>0</v>
      </c>
      <c r="G136" s="104">
        <f>+'Input R3'!I30</f>
        <v>0</v>
      </c>
      <c r="H136" s="104">
        <f>+'Input R3'!J30</f>
        <v>0</v>
      </c>
      <c r="I136" s="104">
        <f>+'Input R3'!K30</f>
        <v>0</v>
      </c>
      <c r="J136" s="104">
        <f>+'Input R3'!L30</f>
        <v>0</v>
      </c>
      <c r="K136" s="104">
        <f>+'Input R3'!M30</f>
        <v>0</v>
      </c>
      <c r="L136" s="104">
        <f>+'Input R3'!N30</f>
        <v>0</v>
      </c>
    </row>
    <row r="137" spans="1:69" x14ac:dyDescent="0.25">
      <c r="B137" t="s">
        <v>51</v>
      </c>
      <c r="C137" s="104">
        <f>+'Input R3'!E32</f>
        <v>0</v>
      </c>
      <c r="D137" s="104">
        <f>+'Input R3'!F32</f>
        <v>0</v>
      </c>
      <c r="E137" s="104">
        <f>+'Input R3'!G32</f>
        <v>0</v>
      </c>
      <c r="F137" s="104">
        <f>+'Input R3'!H32</f>
        <v>0</v>
      </c>
      <c r="G137" s="104">
        <f>+'Input R3'!I32</f>
        <v>0</v>
      </c>
      <c r="H137" s="104">
        <f>+'Input R3'!J32</f>
        <v>0</v>
      </c>
      <c r="I137" s="104">
        <f>+'Input R3'!K32</f>
        <v>0</v>
      </c>
      <c r="J137" s="104">
        <f>+'Input R3'!L32</f>
        <v>0</v>
      </c>
      <c r="K137" s="104">
        <f>+'Input R3'!M32</f>
        <v>0</v>
      </c>
      <c r="L137" s="104">
        <f>+'Input R3'!N32</f>
        <v>0</v>
      </c>
      <c r="M137" s="5"/>
    </row>
    <row r="138" spans="1:69" x14ac:dyDescent="0.25">
      <c r="B138" t="s">
        <v>31</v>
      </c>
      <c r="C138" s="104">
        <f>+'Input R3'!E33</f>
        <v>0</v>
      </c>
      <c r="D138" s="104">
        <f>+'Input R3'!F33</f>
        <v>0</v>
      </c>
      <c r="E138" s="104">
        <f>+'Input R3'!G33</f>
        <v>0</v>
      </c>
      <c r="F138" s="104">
        <f>+'Input R3'!H33</f>
        <v>0</v>
      </c>
      <c r="G138" s="104">
        <f>+'Input R3'!I33</f>
        <v>0</v>
      </c>
      <c r="H138" s="104">
        <f>+'Input R3'!J33</f>
        <v>0</v>
      </c>
      <c r="I138" s="104">
        <f>+'Input R3'!K33</f>
        <v>0</v>
      </c>
      <c r="J138" s="104">
        <f>+'Input R3'!L33</f>
        <v>0</v>
      </c>
      <c r="K138" s="104">
        <f>+'Input R3'!M33</f>
        <v>0</v>
      </c>
      <c r="L138" s="104">
        <f>+'Input R3'!N33</f>
        <v>0</v>
      </c>
      <c r="M138" s="7"/>
    </row>
    <row r="140" spans="1:69" x14ac:dyDescent="0.25">
      <c r="B140" s="12" t="s">
        <v>62</v>
      </c>
      <c r="C140" s="7">
        <f>+C130^2*20</f>
        <v>0</v>
      </c>
      <c r="D140" s="7">
        <f t="shared" ref="D140:L141" si="130">+D130^2*20</f>
        <v>0</v>
      </c>
      <c r="E140" s="7">
        <f t="shared" si="130"/>
        <v>0</v>
      </c>
      <c r="F140" s="7">
        <f t="shared" si="130"/>
        <v>0</v>
      </c>
      <c r="G140" s="7">
        <f t="shared" si="130"/>
        <v>0</v>
      </c>
      <c r="H140" s="7">
        <f t="shared" si="130"/>
        <v>0</v>
      </c>
      <c r="I140" s="7">
        <f t="shared" si="130"/>
        <v>0</v>
      </c>
      <c r="J140" s="7">
        <f t="shared" si="130"/>
        <v>0</v>
      </c>
      <c r="K140" s="7">
        <f t="shared" si="130"/>
        <v>0</v>
      </c>
      <c r="L140" s="7">
        <f t="shared" si="130"/>
        <v>0</v>
      </c>
      <c r="M140" s="7"/>
    </row>
    <row r="141" spans="1:69" x14ac:dyDescent="0.25">
      <c r="B141" s="12" t="s">
        <v>21</v>
      </c>
      <c r="C141" s="7">
        <f>+C131^2*20</f>
        <v>0</v>
      </c>
      <c r="D141" s="7">
        <f t="shared" si="130"/>
        <v>0</v>
      </c>
      <c r="E141" s="7">
        <f t="shared" si="130"/>
        <v>0</v>
      </c>
      <c r="F141" s="7">
        <f t="shared" si="130"/>
        <v>0</v>
      </c>
      <c r="G141" s="7">
        <f t="shared" si="130"/>
        <v>0</v>
      </c>
      <c r="H141" s="7">
        <f t="shared" si="130"/>
        <v>0</v>
      </c>
      <c r="I141" s="7">
        <f t="shared" si="130"/>
        <v>0</v>
      </c>
      <c r="J141" s="7">
        <f t="shared" si="130"/>
        <v>0</v>
      </c>
      <c r="K141" s="7">
        <f t="shared" si="130"/>
        <v>0</v>
      </c>
      <c r="L141" s="7">
        <f t="shared" si="130"/>
        <v>0</v>
      </c>
      <c r="M141" s="7"/>
    </row>
    <row r="142" spans="1:69" x14ac:dyDescent="0.25">
      <c r="B142" s="12" t="s">
        <v>22</v>
      </c>
      <c r="C142" s="2">
        <f>+C132/10</f>
        <v>0</v>
      </c>
      <c r="D142" s="2">
        <f t="shared" ref="D142:L142" si="131">+D132/10</f>
        <v>0</v>
      </c>
      <c r="E142" s="2">
        <f t="shared" si="131"/>
        <v>0</v>
      </c>
      <c r="F142" s="2">
        <f t="shared" si="131"/>
        <v>0</v>
      </c>
      <c r="G142" s="2">
        <f t="shared" si="131"/>
        <v>0</v>
      </c>
      <c r="H142" s="2">
        <f t="shared" si="131"/>
        <v>0</v>
      </c>
      <c r="I142" s="2">
        <f t="shared" si="131"/>
        <v>0</v>
      </c>
      <c r="J142" s="2">
        <f t="shared" si="131"/>
        <v>0</v>
      </c>
      <c r="K142" s="2">
        <f t="shared" si="131"/>
        <v>0</v>
      </c>
      <c r="L142" s="2">
        <f t="shared" si="131"/>
        <v>0</v>
      </c>
    </row>
    <row r="143" spans="1:69" x14ac:dyDescent="0.25">
      <c r="B143" s="12" t="s">
        <v>55</v>
      </c>
      <c r="C143" s="2">
        <f>+IF(C133="Y",25,0)</f>
        <v>0</v>
      </c>
      <c r="D143" s="2">
        <f t="shared" ref="D143:L143" si="132">+IF(D133="Y",25,0)</f>
        <v>0</v>
      </c>
      <c r="E143" s="2">
        <f t="shared" si="132"/>
        <v>0</v>
      </c>
      <c r="F143" s="2">
        <f t="shared" si="132"/>
        <v>0</v>
      </c>
      <c r="G143" s="2">
        <f t="shared" si="132"/>
        <v>0</v>
      </c>
      <c r="H143" s="2">
        <f t="shared" si="132"/>
        <v>0</v>
      </c>
      <c r="I143" s="2">
        <f t="shared" si="132"/>
        <v>0</v>
      </c>
      <c r="J143" s="2">
        <f t="shared" si="132"/>
        <v>0</v>
      </c>
      <c r="K143" s="2">
        <f t="shared" si="132"/>
        <v>0</v>
      </c>
      <c r="L143" s="2">
        <f t="shared" si="132"/>
        <v>0</v>
      </c>
    </row>
    <row r="144" spans="1:69" x14ac:dyDescent="0.25">
      <c r="B144" t="s">
        <v>56</v>
      </c>
      <c r="C144" s="2">
        <f>+IF(C134="Y",50,0)</f>
        <v>0</v>
      </c>
      <c r="D144" s="2">
        <f t="shared" ref="D144:L144" si="133">+IF(D134="Y",50,0)</f>
        <v>0</v>
      </c>
      <c r="E144" s="2">
        <f t="shared" si="133"/>
        <v>0</v>
      </c>
      <c r="F144" s="2">
        <f t="shared" si="133"/>
        <v>0</v>
      </c>
      <c r="G144" s="2">
        <f t="shared" si="133"/>
        <v>0</v>
      </c>
      <c r="H144" s="2">
        <f t="shared" si="133"/>
        <v>0</v>
      </c>
      <c r="I144" s="2">
        <f t="shared" si="133"/>
        <v>0</v>
      </c>
      <c r="J144" s="2">
        <f t="shared" si="133"/>
        <v>0</v>
      </c>
      <c r="K144" s="2">
        <f t="shared" si="133"/>
        <v>0</v>
      </c>
      <c r="L144" s="2">
        <f t="shared" si="133"/>
        <v>0</v>
      </c>
    </row>
    <row r="145" spans="2:13" x14ac:dyDescent="0.25">
      <c r="B145" t="s">
        <v>57</v>
      </c>
      <c r="C145" s="2">
        <f>+IF(C135="Y",150,0)</f>
        <v>0</v>
      </c>
      <c r="D145" s="2">
        <f t="shared" ref="D145:L145" si="134">+IF(D135="Y",150,0)</f>
        <v>0</v>
      </c>
      <c r="E145" s="2">
        <f t="shared" si="134"/>
        <v>0</v>
      </c>
      <c r="F145" s="2">
        <f t="shared" si="134"/>
        <v>0</v>
      </c>
      <c r="G145" s="2">
        <f t="shared" si="134"/>
        <v>0</v>
      </c>
      <c r="H145" s="2">
        <f t="shared" si="134"/>
        <v>0</v>
      </c>
      <c r="I145" s="2">
        <f t="shared" si="134"/>
        <v>0</v>
      </c>
      <c r="J145" s="2">
        <f t="shared" si="134"/>
        <v>0</v>
      </c>
      <c r="K145" s="2">
        <f t="shared" si="134"/>
        <v>0</v>
      </c>
      <c r="L145" s="2">
        <f t="shared" si="134"/>
        <v>0</v>
      </c>
    </row>
    <row r="146" spans="2:13" x14ac:dyDescent="0.25">
      <c r="B146" t="s">
        <v>58</v>
      </c>
      <c r="C146" s="2">
        <f t="shared" ref="C146:L146" si="135">+IF(C136="Y",50,0)</f>
        <v>0</v>
      </c>
      <c r="D146" s="2">
        <f t="shared" si="135"/>
        <v>0</v>
      </c>
      <c r="E146" s="2">
        <f t="shared" si="135"/>
        <v>0</v>
      </c>
      <c r="F146" s="2">
        <f t="shared" si="135"/>
        <v>0</v>
      </c>
      <c r="G146" s="2">
        <f t="shared" si="135"/>
        <v>0</v>
      </c>
      <c r="H146" s="2">
        <f t="shared" si="135"/>
        <v>0</v>
      </c>
      <c r="I146" s="2">
        <f t="shared" si="135"/>
        <v>0</v>
      </c>
      <c r="J146" s="2">
        <f t="shared" si="135"/>
        <v>0</v>
      </c>
      <c r="K146" s="2">
        <f t="shared" si="135"/>
        <v>0</v>
      </c>
      <c r="L146" s="2">
        <f t="shared" si="135"/>
        <v>0</v>
      </c>
    </row>
    <row r="147" spans="2:13" x14ac:dyDescent="0.25">
      <c r="B147" s="3" t="s">
        <v>55</v>
      </c>
      <c r="C147" s="2">
        <f>+C137*1000</f>
        <v>0</v>
      </c>
      <c r="D147" s="2">
        <f t="shared" ref="D147:L147" si="136">+D137*1000</f>
        <v>0</v>
      </c>
      <c r="E147" s="2">
        <f t="shared" si="136"/>
        <v>0</v>
      </c>
      <c r="F147" s="2">
        <f t="shared" si="136"/>
        <v>0</v>
      </c>
      <c r="G147" s="2">
        <f t="shared" si="136"/>
        <v>0</v>
      </c>
      <c r="H147" s="2">
        <f t="shared" si="136"/>
        <v>0</v>
      </c>
      <c r="I147" s="2">
        <f t="shared" si="136"/>
        <v>0</v>
      </c>
      <c r="J147" s="2">
        <f t="shared" si="136"/>
        <v>0</v>
      </c>
      <c r="K147" s="2">
        <f t="shared" si="136"/>
        <v>0</v>
      </c>
      <c r="L147" s="2">
        <f t="shared" si="136"/>
        <v>0</v>
      </c>
    </row>
    <row r="148" spans="2:13" x14ac:dyDescent="0.25">
      <c r="B148" s="3" t="s">
        <v>63</v>
      </c>
      <c r="C148" s="7">
        <f>+C138/10000</f>
        <v>0</v>
      </c>
      <c r="D148" s="7">
        <f t="shared" ref="D148:L148" si="137">+D138/10000</f>
        <v>0</v>
      </c>
      <c r="E148" s="7">
        <f t="shared" si="137"/>
        <v>0</v>
      </c>
      <c r="F148" s="7">
        <f t="shared" si="137"/>
        <v>0</v>
      </c>
      <c r="G148" s="7">
        <f t="shared" si="137"/>
        <v>0</v>
      </c>
      <c r="H148" s="7">
        <f t="shared" si="137"/>
        <v>0</v>
      </c>
      <c r="I148" s="7">
        <f t="shared" si="137"/>
        <v>0</v>
      </c>
      <c r="J148" s="7">
        <f t="shared" si="137"/>
        <v>0</v>
      </c>
      <c r="K148" s="7">
        <f t="shared" si="137"/>
        <v>0</v>
      </c>
      <c r="L148" s="7">
        <f t="shared" si="137"/>
        <v>0</v>
      </c>
      <c r="M148" s="7"/>
    </row>
    <row r="149" spans="2:13" x14ac:dyDescent="0.25">
      <c r="B149" s="3" t="s">
        <v>64</v>
      </c>
      <c r="C149" s="7" t="str">
        <f>IF(C130&gt;0,SUM(C140:C148)-275+H60,"")</f>
        <v/>
      </c>
      <c r="D149" s="7" t="str">
        <f t="shared" ref="D149:L149" si="138">IF(D130&gt;0,SUM(D140:D148)-275+I60,"")</f>
        <v/>
      </c>
      <c r="E149" s="7" t="str">
        <f t="shared" si="138"/>
        <v/>
      </c>
      <c r="F149" s="7" t="str">
        <f t="shared" si="138"/>
        <v/>
      </c>
      <c r="G149" s="7" t="str">
        <f t="shared" si="138"/>
        <v/>
      </c>
      <c r="H149" s="7" t="str">
        <f t="shared" si="138"/>
        <v/>
      </c>
      <c r="I149" s="7" t="str">
        <f t="shared" si="138"/>
        <v/>
      </c>
      <c r="J149" s="7" t="str">
        <f t="shared" si="138"/>
        <v/>
      </c>
      <c r="K149" s="7" t="str">
        <f t="shared" si="138"/>
        <v/>
      </c>
      <c r="L149" s="7" t="str">
        <f t="shared" si="138"/>
        <v/>
      </c>
      <c r="M149" s="7" t="e">
        <f>AVERAGEIF(C149:L149,"&gt;0")</f>
        <v>#DIV/0!</v>
      </c>
    </row>
    <row r="150" spans="2:13" x14ac:dyDescent="0.25">
      <c r="B150" s="15" t="s">
        <v>65</v>
      </c>
      <c r="C150" s="7" t="str">
        <f>IF(C140&gt;0,C149/$M152*1500,"")</f>
        <v/>
      </c>
      <c r="D150" s="7" t="str">
        <f t="shared" ref="D150:L150" si="139">IF(D140&gt;0,D149/$M152*1500,"")</f>
        <v/>
      </c>
      <c r="E150" s="7" t="str">
        <f t="shared" si="139"/>
        <v/>
      </c>
      <c r="F150" s="7" t="str">
        <f t="shared" si="139"/>
        <v/>
      </c>
      <c r="G150" s="7" t="str">
        <f t="shared" si="139"/>
        <v/>
      </c>
      <c r="H150" s="7" t="str">
        <f t="shared" si="139"/>
        <v/>
      </c>
      <c r="I150" s="7" t="str">
        <f t="shared" si="139"/>
        <v/>
      </c>
      <c r="J150" s="7" t="str">
        <f t="shared" si="139"/>
        <v/>
      </c>
      <c r="K150" s="7" t="str">
        <f t="shared" si="139"/>
        <v/>
      </c>
      <c r="L150" s="7" t="str">
        <f t="shared" si="139"/>
        <v/>
      </c>
      <c r="M150" s="7">
        <f>SUM(C150:L150)</f>
        <v>0</v>
      </c>
    </row>
    <row r="151" spans="2:13" x14ac:dyDescent="0.25">
      <c r="B151" s="15"/>
      <c r="C151" s="5" t="str">
        <f>IFERROR(C150/$N103,"")</f>
        <v/>
      </c>
      <c r="D151" s="5" t="str">
        <f t="shared" ref="D151:L151" si="140">IFERROR(D150/$N103,"")</f>
        <v/>
      </c>
      <c r="E151" s="5" t="str">
        <f t="shared" si="140"/>
        <v/>
      </c>
      <c r="F151" s="5" t="str">
        <f t="shared" si="140"/>
        <v/>
      </c>
      <c r="G151" s="5" t="str">
        <f t="shared" si="140"/>
        <v/>
      </c>
      <c r="H151" s="5" t="str">
        <f t="shared" si="140"/>
        <v/>
      </c>
      <c r="I151" s="5" t="str">
        <f t="shared" si="140"/>
        <v/>
      </c>
      <c r="J151" s="5" t="str">
        <f t="shared" si="140"/>
        <v/>
      </c>
      <c r="K151" s="5" t="str">
        <f t="shared" si="140"/>
        <v/>
      </c>
      <c r="L151" s="5" t="str">
        <f t="shared" si="140"/>
        <v/>
      </c>
      <c r="M151" s="4" t="e">
        <f>+M229</f>
        <v>#DIV/0!</v>
      </c>
    </row>
    <row r="152" spans="2:13" x14ac:dyDescent="0.25">
      <c r="B152" s="15"/>
      <c r="C152" s="4" t="str">
        <f>IFERROR(C151/$M151,"")</f>
        <v/>
      </c>
      <c r="D152" s="4" t="str">
        <f t="shared" ref="D152:L152" si="141">IFERROR(D151/$M151,"")</f>
        <v/>
      </c>
      <c r="E152" s="4" t="str">
        <f t="shared" si="141"/>
        <v/>
      </c>
      <c r="F152" s="4" t="str">
        <f t="shared" si="141"/>
        <v/>
      </c>
      <c r="G152" s="4" t="str">
        <f t="shared" si="141"/>
        <v/>
      </c>
      <c r="H152" s="4" t="str">
        <f t="shared" si="141"/>
        <v/>
      </c>
      <c r="I152" s="4" t="str">
        <f t="shared" si="141"/>
        <v/>
      </c>
      <c r="J152" s="4" t="str">
        <f t="shared" si="141"/>
        <v/>
      </c>
      <c r="K152" s="4" t="str">
        <f t="shared" si="141"/>
        <v/>
      </c>
      <c r="L152" s="4" t="str">
        <f t="shared" si="141"/>
        <v/>
      </c>
      <c r="M152" s="143" t="e">
        <f>+M105</f>
        <v>#DIV/0!</v>
      </c>
    </row>
    <row r="153" spans="2:13" x14ac:dyDescent="0.25">
      <c r="C153" s="2">
        <f>+'R2'!CE6</f>
        <v>0</v>
      </c>
      <c r="D153" s="2">
        <f>+'R2'!CF6</f>
        <v>0</v>
      </c>
      <c r="E153" s="2">
        <f>+'R2'!CG6</f>
        <v>0</v>
      </c>
      <c r="F153" s="2">
        <f>+'R2'!CH6</f>
        <v>0</v>
      </c>
      <c r="G153" s="2">
        <f>+'R2'!CI6</f>
        <v>0</v>
      </c>
      <c r="H153" s="2">
        <f>+'R2'!CJ6</f>
        <v>0</v>
      </c>
      <c r="I153" s="2">
        <f>+'R2'!CK6</f>
        <v>0</v>
      </c>
      <c r="J153" s="2">
        <f>+'R2'!CL6</f>
        <v>0</v>
      </c>
      <c r="K153" s="2">
        <f>+'R2'!CM6</f>
        <v>0</v>
      </c>
      <c r="L153" s="2">
        <f>+'R2'!CN6</f>
        <v>0</v>
      </c>
    </row>
    <row r="154" spans="2:13" x14ac:dyDescent="0.25">
      <c r="B154" s="14" t="s">
        <v>67</v>
      </c>
    </row>
    <row r="155" spans="2:13" x14ac:dyDescent="0.25">
      <c r="B155" s="12" t="s">
        <v>62</v>
      </c>
      <c r="C155" s="7">
        <f>+C130*500</f>
        <v>0</v>
      </c>
      <c r="D155" s="7">
        <f t="shared" ref="D155:L155" si="142">+D130*500</f>
        <v>0</v>
      </c>
      <c r="E155" s="7">
        <f t="shared" si="142"/>
        <v>0</v>
      </c>
      <c r="F155" s="7">
        <f t="shared" si="142"/>
        <v>0</v>
      </c>
      <c r="G155" s="7">
        <f t="shared" si="142"/>
        <v>0</v>
      </c>
      <c r="H155" s="7">
        <f t="shared" si="142"/>
        <v>0</v>
      </c>
      <c r="I155" s="7">
        <f t="shared" si="142"/>
        <v>0</v>
      </c>
      <c r="J155" s="7">
        <f t="shared" si="142"/>
        <v>0</v>
      </c>
      <c r="K155" s="7">
        <f t="shared" si="142"/>
        <v>0</v>
      </c>
      <c r="L155" s="7">
        <f t="shared" si="142"/>
        <v>0</v>
      </c>
    </row>
    <row r="156" spans="2:13" x14ac:dyDescent="0.25">
      <c r="B156" s="12" t="s">
        <v>21</v>
      </c>
      <c r="C156" s="7">
        <f>+C131*200</f>
        <v>0</v>
      </c>
      <c r="D156" s="7">
        <f t="shared" ref="D156:L156" si="143">+D131*200</f>
        <v>0</v>
      </c>
      <c r="E156" s="7">
        <f t="shared" si="143"/>
        <v>0</v>
      </c>
      <c r="F156" s="7">
        <f t="shared" si="143"/>
        <v>0</v>
      </c>
      <c r="G156" s="7">
        <f t="shared" si="143"/>
        <v>0</v>
      </c>
      <c r="H156" s="7">
        <f t="shared" si="143"/>
        <v>0</v>
      </c>
      <c r="I156" s="7">
        <f t="shared" si="143"/>
        <v>0</v>
      </c>
      <c r="J156" s="7">
        <f t="shared" si="143"/>
        <v>0</v>
      </c>
      <c r="K156" s="7">
        <f t="shared" si="143"/>
        <v>0</v>
      </c>
      <c r="L156" s="7">
        <f t="shared" si="143"/>
        <v>0</v>
      </c>
    </row>
    <row r="157" spans="2:13" x14ac:dyDescent="0.25">
      <c r="B157" s="12" t="s">
        <v>64</v>
      </c>
      <c r="C157" s="7">
        <f>SUM(C155:C156)</f>
        <v>0</v>
      </c>
      <c r="D157" s="7">
        <f t="shared" ref="D157:L157" si="144">SUM(D155:D156)</f>
        <v>0</v>
      </c>
      <c r="E157" s="7">
        <f t="shared" si="144"/>
        <v>0</v>
      </c>
      <c r="F157" s="7">
        <f t="shared" si="144"/>
        <v>0</v>
      </c>
      <c r="G157" s="7">
        <f t="shared" si="144"/>
        <v>0</v>
      </c>
      <c r="H157" s="7">
        <f t="shared" si="144"/>
        <v>0</v>
      </c>
      <c r="I157" s="7">
        <f t="shared" si="144"/>
        <v>0</v>
      </c>
      <c r="J157" s="7">
        <f t="shared" si="144"/>
        <v>0</v>
      </c>
      <c r="K157" s="7">
        <f t="shared" si="144"/>
        <v>0</v>
      </c>
      <c r="L157" s="7">
        <f t="shared" si="144"/>
        <v>0</v>
      </c>
    </row>
    <row r="159" spans="2:13" x14ac:dyDescent="0.25">
      <c r="C159" s="2">
        <f>MIN(ROUND(C130*1.5+C131*0.5,0),15)</f>
        <v>0</v>
      </c>
      <c r="D159" s="2">
        <f t="shared" ref="D159:L159" si="145">MIN(ROUND(D130*1.5+D131*0.5,0),15)</f>
        <v>0</v>
      </c>
      <c r="E159" s="2">
        <f t="shared" si="145"/>
        <v>0</v>
      </c>
      <c r="F159" s="2">
        <f t="shared" si="145"/>
        <v>0</v>
      </c>
      <c r="G159" s="2">
        <f t="shared" si="145"/>
        <v>0</v>
      </c>
      <c r="H159" s="2">
        <f t="shared" si="145"/>
        <v>0</v>
      </c>
      <c r="I159" s="2">
        <f t="shared" si="145"/>
        <v>0</v>
      </c>
      <c r="J159" s="2">
        <f t="shared" si="145"/>
        <v>0</v>
      </c>
      <c r="K159" s="2">
        <f t="shared" si="145"/>
        <v>0</v>
      </c>
      <c r="L159" s="2">
        <f t="shared" si="145"/>
        <v>0</v>
      </c>
    </row>
    <row r="160" spans="2:13" x14ac:dyDescent="0.25">
      <c r="B160" s="14" t="s">
        <v>68</v>
      </c>
    </row>
    <row r="161" spans="2:17" x14ac:dyDescent="0.25">
      <c r="B161" s="12" t="s">
        <v>22</v>
      </c>
      <c r="C161" s="7">
        <f>+C132</f>
        <v>0</v>
      </c>
      <c r="D161" s="7">
        <f t="shared" ref="D161:L161" si="146">+D132</f>
        <v>0</v>
      </c>
      <c r="E161" s="7">
        <f t="shared" si="146"/>
        <v>0</v>
      </c>
      <c r="F161" s="7">
        <f t="shared" si="146"/>
        <v>0</v>
      </c>
      <c r="G161" s="7">
        <f t="shared" si="146"/>
        <v>0</v>
      </c>
      <c r="H161" s="7">
        <f t="shared" si="146"/>
        <v>0</v>
      </c>
      <c r="I161" s="7">
        <f t="shared" si="146"/>
        <v>0</v>
      </c>
      <c r="J161" s="7">
        <f t="shared" si="146"/>
        <v>0</v>
      </c>
      <c r="K161" s="7">
        <f t="shared" si="146"/>
        <v>0</v>
      </c>
      <c r="L161" s="7">
        <f t="shared" si="146"/>
        <v>0</v>
      </c>
      <c r="M161" s="7"/>
    </row>
    <row r="162" spans="2:17" x14ac:dyDescent="0.25">
      <c r="B162" s="12" t="s">
        <v>55</v>
      </c>
      <c r="C162" s="8">
        <f>+C137</f>
        <v>0</v>
      </c>
      <c r="D162" s="8">
        <f t="shared" ref="D162:L162" si="147">+D137</f>
        <v>0</v>
      </c>
      <c r="E162" s="8">
        <f t="shared" si="147"/>
        <v>0</v>
      </c>
      <c r="F162" s="8">
        <f t="shared" si="147"/>
        <v>0</v>
      </c>
      <c r="G162" s="8">
        <f t="shared" si="147"/>
        <v>0</v>
      </c>
      <c r="H162" s="8">
        <f t="shared" si="147"/>
        <v>0</v>
      </c>
      <c r="I162" s="8">
        <f t="shared" si="147"/>
        <v>0</v>
      </c>
      <c r="J162" s="8">
        <f t="shared" si="147"/>
        <v>0</v>
      </c>
      <c r="K162" s="8">
        <f t="shared" si="147"/>
        <v>0</v>
      </c>
      <c r="L162" s="8">
        <f t="shared" si="147"/>
        <v>0</v>
      </c>
      <c r="M162" s="8"/>
    </row>
    <row r="163" spans="2:17" x14ac:dyDescent="0.25">
      <c r="B163" s="3" t="s">
        <v>23</v>
      </c>
      <c r="C163" s="2">
        <f>+C161-(C161*C162)</f>
        <v>0</v>
      </c>
      <c r="D163" s="2">
        <f t="shared" ref="D163:L163" si="148">+D161-(D161*D162)</f>
        <v>0</v>
      </c>
      <c r="E163" s="2">
        <f t="shared" si="148"/>
        <v>0</v>
      </c>
      <c r="F163" s="2">
        <f t="shared" si="148"/>
        <v>0</v>
      </c>
      <c r="G163" s="2">
        <f t="shared" si="148"/>
        <v>0</v>
      </c>
      <c r="H163" s="2">
        <f t="shared" si="148"/>
        <v>0</v>
      </c>
      <c r="I163" s="2">
        <f t="shared" si="148"/>
        <v>0</v>
      </c>
      <c r="J163" s="2">
        <f t="shared" si="148"/>
        <v>0</v>
      </c>
      <c r="K163" s="2">
        <f t="shared" si="148"/>
        <v>0</v>
      </c>
      <c r="L163" s="2">
        <f t="shared" si="148"/>
        <v>0</v>
      </c>
    </row>
    <row r="164" spans="2:17" x14ac:dyDescent="0.25">
      <c r="B164" s="3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13">
        <f>+N117</f>
        <v>0</v>
      </c>
    </row>
    <row r="165" spans="2:17" x14ac:dyDescent="0.25">
      <c r="B165" s="3" t="s">
        <v>72</v>
      </c>
      <c r="C165" s="13" t="str">
        <f>IF(C130&gt;0,VLOOKUP(C163,$BC$18:$BQ$135,C159,TRUE)*10,"")</f>
        <v/>
      </c>
      <c r="D165" s="13" t="str">
        <f t="shared" ref="D165:L165" si="149">IF(D130&gt;0,VLOOKUP(D163,$BC$18:$BQ$135,D159,TRUE)*10,"")</f>
        <v/>
      </c>
      <c r="E165" s="13" t="str">
        <f t="shared" si="149"/>
        <v/>
      </c>
      <c r="F165" s="13" t="str">
        <f t="shared" si="149"/>
        <v/>
      </c>
      <c r="G165" s="13" t="str">
        <f t="shared" si="149"/>
        <v/>
      </c>
      <c r="H165" s="13" t="str">
        <f t="shared" si="149"/>
        <v/>
      </c>
      <c r="I165" s="13" t="str">
        <f t="shared" si="149"/>
        <v/>
      </c>
      <c r="J165" s="13" t="str">
        <f t="shared" si="149"/>
        <v/>
      </c>
      <c r="K165" s="13" t="str">
        <f t="shared" si="149"/>
        <v/>
      </c>
      <c r="L165" s="13" t="str">
        <f t="shared" si="149"/>
        <v/>
      </c>
      <c r="M165" s="13"/>
      <c r="N165" s="13">
        <f>SUM(C165:L165)</f>
        <v>0</v>
      </c>
    </row>
    <row r="166" spans="2:17" x14ac:dyDescent="0.25">
      <c r="C166" s="6" t="str">
        <f>IFERROR(C165/$N117,"")</f>
        <v/>
      </c>
      <c r="D166" s="6" t="str">
        <f t="shared" ref="D166:L166" si="150">IFERROR(D165/$N117,"")</f>
        <v/>
      </c>
      <c r="E166" s="6" t="str">
        <f t="shared" si="150"/>
        <v/>
      </c>
      <c r="F166" s="6" t="str">
        <f t="shared" si="150"/>
        <v/>
      </c>
      <c r="G166" s="6" t="str">
        <f t="shared" si="150"/>
        <v/>
      </c>
      <c r="H166" s="6" t="str">
        <f t="shared" si="150"/>
        <v/>
      </c>
      <c r="I166" s="6" t="str">
        <f t="shared" si="150"/>
        <v/>
      </c>
      <c r="J166" s="6" t="str">
        <f t="shared" si="150"/>
        <v/>
      </c>
      <c r="K166" s="6" t="str">
        <f t="shared" si="150"/>
        <v/>
      </c>
      <c r="L166" s="6" t="str">
        <f t="shared" si="150"/>
        <v/>
      </c>
      <c r="M166" s="6"/>
      <c r="N166" s="27" t="e">
        <f>AVERAGE(C166:L166)</f>
        <v>#DIV/0!</v>
      </c>
    </row>
    <row r="167" spans="2:17" x14ac:dyDescent="0.25">
      <c r="C167" s="4" t="str">
        <f>IFERROR(C166/$N167,"")</f>
        <v/>
      </c>
      <c r="D167" s="4" t="str">
        <f t="shared" ref="D167:L167" si="151">IFERROR(D166/$N167,"")</f>
        <v/>
      </c>
      <c r="E167" s="4" t="str">
        <f t="shared" si="151"/>
        <v/>
      </c>
      <c r="F167" s="4" t="str">
        <f t="shared" si="151"/>
        <v/>
      </c>
      <c r="G167" s="4" t="str">
        <f t="shared" si="151"/>
        <v/>
      </c>
      <c r="H167" s="4" t="str">
        <f t="shared" si="151"/>
        <v/>
      </c>
      <c r="I167" s="4" t="str">
        <f t="shared" si="151"/>
        <v/>
      </c>
      <c r="J167" s="4" t="str">
        <f t="shared" si="151"/>
        <v/>
      </c>
      <c r="K167" s="4" t="str">
        <f t="shared" si="151"/>
        <v/>
      </c>
      <c r="L167" s="4" t="str">
        <f t="shared" si="151"/>
        <v/>
      </c>
      <c r="M167" s="4"/>
      <c r="N167" s="10" t="e">
        <f>+M229</f>
        <v>#DIV/0!</v>
      </c>
    </row>
    <row r="168" spans="2:17" x14ac:dyDescent="0.25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70" spans="2:17" x14ac:dyDescent="0.25">
      <c r="B170" s="2" t="s">
        <v>53</v>
      </c>
      <c r="F170" s="2" t="s">
        <v>59</v>
      </c>
    </row>
    <row r="171" spans="2:17" x14ac:dyDescent="0.25">
      <c r="H171" s="2">
        <v>1</v>
      </c>
      <c r="I171" s="2">
        <v>2</v>
      </c>
      <c r="J171" s="2">
        <v>3</v>
      </c>
      <c r="K171" s="2">
        <v>4</v>
      </c>
      <c r="L171" s="2">
        <v>5</v>
      </c>
      <c r="M171" s="2">
        <v>6</v>
      </c>
      <c r="N171" s="2">
        <v>7</v>
      </c>
      <c r="O171" s="2">
        <v>8</v>
      </c>
      <c r="P171" s="2">
        <v>9</v>
      </c>
      <c r="Q171" s="2">
        <v>10</v>
      </c>
    </row>
    <row r="172" spans="2:17" x14ac:dyDescent="0.25">
      <c r="B172" s="2">
        <v>1</v>
      </c>
      <c r="C172" s="104">
        <f>'Input R3'!E27</f>
        <v>0</v>
      </c>
      <c r="D172" s="105">
        <f>+C130</f>
        <v>0</v>
      </c>
      <c r="E172" s="4">
        <f>IF(C172="Y",LOOKUP(D172,BD$3:BM$4),0)</f>
        <v>0</v>
      </c>
      <c r="F172" s="2" t="e">
        <f>LOOKUP(D172,BD$12:BM$13)</f>
        <v>#N/A</v>
      </c>
      <c r="G172" s="2">
        <v>1</v>
      </c>
      <c r="H172" s="4">
        <f>IF(C$130=$G172,$F$174,0)</f>
        <v>0</v>
      </c>
      <c r="I172" s="4">
        <f>IF(D$130=$G172,$F$179,0)</f>
        <v>0</v>
      </c>
      <c r="J172" s="4">
        <f>IF(E$130=$G172,$F$184,0)</f>
        <v>0</v>
      </c>
      <c r="K172" s="4">
        <f>IF(F$130=$G172,$F$189,0)</f>
        <v>0</v>
      </c>
      <c r="L172" s="4">
        <f>IF(G$130=$G172,$F$194,0)</f>
        <v>0</v>
      </c>
      <c r="M172" s="4">
        <f>IF(H$130=$G172,$F$199,0)</f>
        <v>0</v>
      </c>
      <c r="N172" s="4">
        <f>IF(I$130=$G172,$F$204,0)</f>
        <v>0</v>
      </c>
      <c r="O172" s="4">
        <f>IF(J$130=$G172,$F$209,0)</f>
        <v>0</v>
      </c>
      <c r="P172" s="4">
        <f>IF(K$130=$G172,$F$214,0)</f>
        <v>0</v>
      </c>
      <c r="Q172" s="4">
        <f>IF(L$130=$G172,$F$219,0)</f>
        <v>0</v>
      </c>
    </row>
    <row r="173" spans="2:17" x14ac:dyDescent="0.25">
      <c r="C173" s="104">
        <f>'Input R3'!E28</f>
        <v>0</v>
      </c>
      <c r="D173" s="7">
        <f>+D172</f>
        <v>0</v>
      </c>
      <c r="E173" s="4">
        <f>IF(C173="Y",LOOKUP(D173,BD$5:BM$6),0)</f>
        <v>0</v>
      </c>
      <c r="G173" s="2">
        <v>2</v>
      </c>
      <c r="H173" s="4">
        <f t="shared" ref="H173:H181" si="152">IF(C$130=$G173,$F$174,0)</f>
        <v>0</v>
      </c>
      <c r="I173" s="4">
        <f t="shared" ref="I173:I181" si="153">IF(D$130=$G173,$F$179,0)</f>
        <v>0</v>
      </c>
      <c r="J173" s="4">
        <f t="shared" ref="J173:J181" si="154">IF(E$130=$G173,$F$184,0)</f>
        <v>0</v>
      </c>
      <c r="K173" s="4">
        <f t="shared" ref="K173:K181" si="155">IF(F$130=$G173,$F$189,0)</f>
        <v>0</v>
      </c>
      <c r="L173" s="4">
        <f t="shared" ref="L173:L181" si="156">IF(G$130=$G173,$F$194,0)</f>
        <v>0</v>
      </c>
      <c r="M173" s="4">
        <f t="shared" ref="M173:M181" si="157">IF(H$130=$G173,$F$199,0)</f>
        <v>0</v>
      </c>
      <c r="N173" s="4">
        <f t="shared" ref="N173:N181" si="158">IF(I$130=$G173,$F$204,0)</f>
        <v>0</v>
      </c>
      <c r="O173" s="4">
        <f t="shared" ref="O173:O181" si="159">IF(J$130=$G173,$F$209,0)</f>
        <v>0</v>
      </c>
      <c r="P173" s="4">
        <f t="shared" ref="P173:P181" si="160">IF(K$130=$G173,$F$214,0)</f>
        <v>0</v>
      </c>
      <c r="Q173" s="4">
        <f t="shared" ref="Q173:Q181" si="161">IF(L$130=$G173,$F$219,0)</f>
        <v>0</v>
      </c>
    </row>
    <row r="174" spans="2:17" x14ac:dyDescent="0.25">
      <c r="C174" s="104">
        <f>'Input R3'!E29</f>
        <v>0</v>
      </c>
      <c r="D174" s="7">
        <f t="shared" ref="D174:D175" si="162">+D173</f>
        <v>0</v>
      </c>
      <c r="E174" s="4">
        <f>IF(C174="Y",LOOKUP(D174,BD$7:BM$8),0)</f>
        <v>0</v>
      </c>
      <c r="F174" s="4" t="e">
        <f>MIN(1,F172*E176)</f>
        <v>#N/A</v>
      </c>
      <c r="G174" s="2">
        <v>3</v>
      </c>
      <c r="H174" s="4">
        <f t="shared" si="152"/>
        <v>0</v>
      </c>
      <c r="I174" s="4">
        <f t="shared" si="153"/>
        <v>0</v>
      </c>
      <c r="J174" s="4">
        <f t="shared" si="154"/>
        <v>0</v>
      </c>
      <c r="K174" s="4">
        <f t="shared" si="155"/>
        <v>0</v>
      </c>
      <c r="L174" s="4">
        <f t="shared" si="156"/>
        <v>0</v>
      </c>
      <c r="M174" s="4">
        <f t="shared" si="157"/>
        <v>0</v>
      </c>
      <c r="N174" s="4">
        <f t="shared" si="158"/>
        <v>0</v>
      </c>
      <c r="O174" s="4">
        <f t="shared" si="159"/>
        <v>0</v>
      </c>
      <c r="P174" s="4">
        <f t="shared" si="160"/>
        <v>0</v>
      </c>
      <c r="Q174" s="4">
        <f t="shared" si="161"/>
        <v>0</v>
      </c>
    </row>
    <row r="175" spans="2:17" x14ac:dyDescent="0.25">
      <c r="C175" s="104">
        <f>'Input R3'!E30</f>
        <v>0</v>
      </c>
      <c r="D175" s="7">
        <f t="shared" si="162"/>
        <v>0</v>
      </c>
      <c r="E175" s="4">
        <f>IF(C175="Y",LOOKUP(D175,BD$9:BM$10),0)</f>
        <v>0</v>
      </c>
      <c r="G175" s="2">
        <v>4</v>
      </c>
      <c r="H175" s="4">
        <f t="shared" si="152"/>
        <v>0</v>
      </c>
      <c r="I175" s="4">
        <f t="shared" si="153"/>
        <v>0</v>
      </c>
      <c r="J175" s="4">
        <f t="shared" si="154"/>
        <v>0</v>
      </c>
      <c r="K175" s="4">
        <f t="shared" si="155"/>
        <v>0</v>
      </c>
      <c r="L175" s="4">
        <f t="shared" si="156"/>
        <v>0</v>
      </c>
      <c r="M175" s="4">
        <f t="shared" si="157"/>
        <v>0</v>
      </c>
      <c r="N175" s="4">
        <f t="shared" si="158"/>
        <v>0</v>
      </c>
      <c r="O175" s="4">
        <f t="shared" si="159"/>
        <v>0</v>
      </c>
      <c r="P175" s="4">
        <f t="shared" si="160"/>
        <v>0</v>
      </c>
      <c r="Q175" s="4">
        <f t="shared" si="161"/>
        <v>0</v>
      </c>
    </row>
    <row r="176" spans="2:17" x14ac:dyDescent="0.25">
      <c r="E176" s="10">
        <f>SUM(E172:E175)</f>
        <v>0</v>
      </c>
      <c r="G176" s="2">
        <v>5</v>
      </c>
      <c r="H176" s="4">
        <f t="shared" si="152"/>
        <v>0</v>
      </c>
      <c r="I176" s="4">
        <f t="shared" si="153"/>
        <v>0</v>
      </c>
      <c r="J176" s="4">
        <f t="shared" si="154"/>
        <v>0</v>
      </c>
      <c r="K176" s="4">
        <f t="shared" si="155"/>
        <v>0</v>
      </c>
      <c r="L176" s="4">
        <f t="shared" si="156"/>
        <v>0</v>
      </c>
      <c r="M176" s="4">
        <f t="shared" si="157"/>
        <v>0</v>
      </c>
      <c r="N176" s="4">
        <f t="shared" si="158"/>
        <v>0</v>
      </c>
      <c r="O176" s="4">
        <f t="shared" si="159"/>
        <v>0</v>
      </c>
      <c r="P176" s="4">
        <f t="shared" si="160"/>
        <v>0</v>
      </c>
      <c r="Q176" s="4">
        <f t="shared" si="161"/>
        <v>0</v>
      </c>
    </row>
    <row r="177" spans="2:17" x14ac:dyDescent="0.25">
      <c r="B177" s="2">
        <v>2</v>
      </c>
      <c r="C177" s="104">
        <f>+D133</f>
        <v>0</v>
      </c>
      <c r="D177" s="105">
        <f>+D130</f>
        <v>0</v>
      </c>
      <c r="E177" s="4">
        <f>IF(C177="Y",LOOKUP(D177,BD$3:BM$4),0)</f>
        <v>0</v>
      </c>
      <c r="F177" s="2" t="e">
        <f>LOOKUP(D177,BD$12:BM$13)</f>
        <v>#N/A</v>
      </c>
      <c r="G177" s="2">
        <v>6</v>
      </c>
      <c r="H177" s="4">
        <f t="shared" si="152"/>
        <v>0</v>
      </c>
      <c r="I177" s="4">
        <f t="shared" si="153"/>
        <v>0</v>
      </c>
      <c r="J177" s="4">
        <f t="shared" si="154"/>
        <v>0</v>
      </c>
      <c r="K177" s="4">
        <f t="shared" si="155"/>
        <v>0</v>
      </c>
      <c r="L177" s="4">
        <f t="shared" si="156"/>
        <v>0</v>
      </c>
      <c r="M177" s="4">
        <f t="shared" si="157"/>
        <v>0</v>
      </c>
      <c r="N177" s="4">
        <f t="shared" si="158"/>
        <v>0</v>
      </c>
      <c r="O177" s="4">
        <f t="shared" si="159"/>
        <v>0</v>
      </c>
      <c r="P177" s="4">
        <f t="shared" si="160"/>
        <v>0</v>
      </c>
      <c r="Q177" s="4">
        <f t="shared" si="161"/>
        <v>0</v>
      </c>
    </row>
    <row r="178" spans="2:17" x14ac:dyDescent="0.25">
      <c r="C178" s="104">
        <f t="shared" ref="C178:C180" si="163">+D134</f>
        <v>0</v>
      </c>
      <c r="D178" s="7">
        <f>+D177</f>
        <v>0</v>
      </c>
      <c r="E178" s="4">
        <f>IF(C178="Y",LOOKUP(D178,BD$5:BM$6),0)</f>
        <v>0</v>
      </c>
      <c r="G178" s="2">
        <v>7</v>
      </c>
      <c r="H178" s="4">
        <f t="shared" si="152"/>
        <v>0</v>
      </c>
      <c r="I178" s="4">
        <f t="shared" si="153"/>
        <v>0</v>
      </c>
      <c r="J178" s="4">
        <f t="shared" si="154"/>
        <v>0</v>
      </c>
      <c r="K178" s="4">
        <f t="shared" si="155"/>
        <v>0</v>
      </c>
      <c r="L178" s="4">
        <f t="shared" si="156"/>
        <v>0</v>
      </c>
      <c r="M178" s="4">
        <f t="shared" si="157"/>
        <v>0</v>
      </c>
      <c r="N178" s="4">
        <f t="shared" si="158"/>
        <v>0</v>
      </c>
      <c r="O178" s="4">
        <f t="shared" si="159"/>
        <v>0</v>
      </c>
      <c r="P178" s="4">
        <f t="shared" si="160"/>
        <v>0</v>
      </c>
      <c r="Q178" s="4">
        <f t="shared" si="161"/>
        <v>0</v>
      </c>
    </row>
    <row r="179" spans="2:17" x14ac:dyDescent="0.25">
      <c r="C179" s="104">
        <f t="shared" si="163"/>
        <v>0</v>
      </c>
      <c r="D179" s="7">
        <f t="shared" ref="D179:D180" si="164">+D178</f>
        <v>0</v>
      </c>
      <c r="E179" s="4">
        <f>IF(C179="Y",LOOKUP(D179,BD$7:BM$8),0)</f>
        <v>0</v>
      </c>
      <c r="F179" s="4" t="e">
        <f>MIN(1,F177*E181)</f>
        <v>#N/A</v>
      </c>
      <c r="G179" s="2">
        <v>8</v>
      </c>
      <c r="H179" s="4">
        <f t="shared" si="152"/>
        <v>0</v>
      </c>
      <c r="I179" s="4">
        <f t="shared" si="153"/>
        <v>0</v>
      </c>
      <c r="J179" s="4">
        <f t="shared" si="154"/>
        <v>0</v>
      </c>
      <c r="K179" s="4">
        <f t="shared" si="155"/>
        <v>0</v>
      </c>
      <c r="L179" s="4">
        <f t="shared" si="156"/>
        <v>0</v>
      </c>
      <c r="M179" s="4">
        <f t="shared" si="157"/>
        <v>0</v>
      </c>
      <c r="N179" s="4">
        <f t="shared" si="158"/>
        <v>0</v>
      </c>
      <c r="O179" s="4">
        <f t="shared" si="159"/>
        <v>0</v>
      </c>
      <c r="P179" s="4">
        <f t="shared" si="160"/>
        <v>0</v>
      </c>
      <c r="Q179" s="4">
        <f t="shared" si="161"/>
        <v>0</v>
      </c>
    </row>
    <row r="180" spans="2:17" x14ac:dyDescent="0.25">
      <c r="C180" s="104">
        <f t="shared" si="163"/>
        <v>0</v>
      </c>
      <c r="D180" s="7">
        <f t="shared" si="164"/>
        <v>0</v>
      </c>
      <c r="E180" s="4">
        <f>IF(C180="Y",LOOKUP(D180,BD$9:BM$10),0)</f>
        <v>0</v>
      </c>
      <c r="G180" s="2">
        <v>9</v>
      </c>
      <c r="H180" s="4">
        <f t="shared" si="152"/>
        <v>0</v>
      </c>
      <c r="I180" s="4">
        <f t="shared" si="153"/>
        <v>0</v>
      </c>
      <c r="J180" s="4">
        <f t="shared" si="154"/>
        <v>0</v>
      </c>
      <c r="K180" s="4">
        <f t="shared" si="155"/>
        <v>0</v>
      </c>
      <c r="L180" s="4">
        <f t="shared" si="156"/>
        <v>0</v>
      </c>
      <c r="M180" s="4">
        <f t="shared" si="157"/>
        <v>0</v>
      </c>
      <c r="N180" s="4">
        <f t="shared" si="158"/>
        <v>0</v>
      </c>
      <c r="O180" s="4">
        <f t="shared" si="159"/>
        <v>0</v>
      </c>
      <c r="P180" s="4">
        <f t="shared" si="160"/>
        <v>0</v>
      </c>
      <c r="Q180" s="4">
        <f t="shared" si="161"/>
        <v>0</v>
      </c>
    </row>
    <row r="181" spans="2:17" x14ac:dyDescent="0.25">
      <c r="E181" s="10">
        <f>SUM(E177:E180)</f>
        <v>0</v>
      </c>
      <c r="G181" s="2">
        <v>10</v>
      </c>
      <c r="H181" s="4">
        <f t="shared" si="152"/>
        <v>0</v>
      </c>
      <c r="I181" s="4">
        <f t="shared" si="153"/>
        <v>0</v>
      </c>
      <c r="J181" s="4">
        <f t="shared" si="154"/>
        <v>0</v>
      </c>
      <c r="K181" s="4">
        <f t="shared" si="155"/>
        <v>0</v>
      </c>
      <c r="L181" s="4">
        <f t="shared" si="156"/>
        <v>0</v>
      </c>
      <c r="M181" s="4">
        <f t="shared" si="157"/>
        <v>0</v>
      </c>
      <c r="N181" s="4">
        <f t="shared" si="158"/>
        <v>0</v>
      </c>
      <c r="O181" s="4">
        <f t="shared" si="159"/>
        <v>0</v>
      </c>
      <c r="P181" s="4">
        <f t="shared" si="160"/>
        <v>0</v>
      </c>
      <c r="Q181" s="4">
        <f t="shared" si="161"/>
        <v>0</v>
      </c>
    </row>
    <row r="182" spans="2:17" x14ac:dyDescent="0.25">
      <c r="B182" s="2">
        <v>3</v>
      </c>
      <c r="C182" s="104">
        <f>+E133</f>
        <v>0</v>
      </c>
      <c r="D182" s="105">
        <f>+E130</f>
        <v>0</v>
      </c>
      <c r="E182" s="4">
        <f>IF(C182="Y",LOOKUP(D182,BD$3:BM$4),0)</f>
        <v>0</v>
      </c>
      <c r="F182" s="2" t="e">
        <f>LOOKUP(D182,BD$12:BM$13)</f>
        <v>#N/A</v>
      </c>
      <c r="G182" s="4"/>
      <c r="H182" s="4">
        <f>MAX(H172:H181)</f>
        <v>0</v>
      </c>
      <c r="I182" s="4">
        <f t="shared" ref="I182:Q182" si="165">MAX(I172:I181)</f>
        <v>0</v>
      </c>
      <c r="J182" s="4">
        <f t="shared" si="165"/>
        <v>0</v>
      </c>
      <c r="K182" s="4">
        <f t="shared" si="165"/>
        <v>0</v>
      </c>
      <c r="L182" s="4">
        <f t="shared" si="165"/>
        <v>0</v>
      </c>
      <c r="M182" s="4">
        <f t="shared" si="165"/>
        <v>0</v>
      </c>
      <c r="N182" s="4">
        <f t="shared" si="165"/>
        <v>0</v>
      </c>
      <c r="O182" s="4">
        <f t="shared" si="165"/>
        <v>0</v>
      </c>
      <c r="P182" s="4">
        <f t="shared" si="165"/>
        <v>0</v>
      </c>
      <c r="Q182" s="4">
        <f t="shared" si="165"/>
        <v>0</v>
      </c>
    </row>
    <row r="183" spans="2:17" x14ac:dyDescent="0.25">
      <c r="C183" s="104">
        <f t="shared" ref="C183:C185" si="166">+E134</f>
        <v>0</v>
      </c>
      <c r="D183" s="7">
        <f>+D182</f>
        <v>0</v>
      </c>
      <c r="E183" s="4">
        <f>IF(C183="Y",LOOKUP(D183,BD$5:BM$6),0)</f>
        <v>0</v>
      </c>
    </row>
    <row r="184" spans="2:17" x14ac:dyDescent="0.25">
      <c r="C184" s="104">
        <f t="shared" si="166"/>
        <v>0</v>
      </c>
      <c r="D184" s="7">
        <f t="shared" ref="D184:D185" si="167">+D183</f>
        <v>0</v>
      </c>
      <c r="E184" s="4">
        <f>IF(C184="Y",LOOKUP(D184,BD$7:BM$8),0)</f>
        <v>0</v>
      </c>
      <c r="F184" s="4" t="e">
        <f>MIN(1,F182*E186)</f>
        <v>#N/A</v>
      </c>
    </row>
    <row r="185" spans="2:17" x14ac:dyDescent="0.25">
      <c r="C185" s="104">
        <f t="shared" si="166"/>
        <v>0</v>
      </c>
      <c r="D185" s="7">
        <f t="shared" si="167"/>
        <v>0</v>
      </c>
      <c r="E185" s="4">
        <f>IF(C185="Y",LOOKUP(D185,BD$9:BM$10),0)</f>
        <v>0</v>
      </c>
    </row>
    <row r="186" spans="2:17" x14ac:dyDescent="0.25">
      <c r="E186" s="10">
        <f>SUM(E182:E185)</f>
        <v>0</v>
      </c>
    </row>
    <row r="187" spans="2:17" x14ac:dyDescent="0.25">
      <c r="B187" s="2">
        <v>4</v>
      </c>
      <c r="C187" s="104">
        <f>+F133</f>
        <v>0</v>
      </c>
      <c r="D187" s="105">
        <f>+F130</f>
        <v>0</v>
      </c>
      <c r="E187" s="4">
        <f>IF(C187="Y",LOOKUP(D187,BD$3:BM$4),0)</f>
        <v>0</v>
      </c>
      <c r="F187" s="2" t="e">
        <f>LOOKUP(D187,BD$12:BM$13)</f>
        <v>#N/A</v>
      </c>
      <c r="G187" s="4"/>
      <c r="H187" s="4"/>
      <c r="I187" s="4"/>
      <c r="J187" s="4"/>
      <c r="K187" s="4"/>
      <c r="L187" s="4"/>
      <c r="M187" s="4"/>
    </row>
    <row r="188" spans="2:17" x14ac:dyDescent="0.25">
      <c r="C188" s="104">
        <f t="shared" ref="C188:C190" si="168">+F134</f>
        <v>0</v>
      </c>
      <c r="D188" s="7">
        <f>+D187</f>
        <v>0</v>
      </c>
      <c r="E188" s="4">
        <f>IF(C188="Y",LOOKUP(D188,BD$5:BM$6),0)</f>
        <v>0</v>
      </c>
    </row>
    <row r="189" spans="2:17" x14ac:dyDescent="0.25">
      <c r="C189" s="104">
        <f t="shared" si="168"/>
        <v>0</v>
      </c>
      <c r="D189" s="7">
        <f t="shared" ref="D189:D190" si="169">+D188</f>
        <v>0</v>
      </c>
      <c r="E189" s="4">
        <f>IF(C189="Y",LOOKUP(D189,BD$7:BM$8),0)</f>
        <v>0</v>
      </c>
      <c r="F189" s="4" t="e">
        <f>MIN(1,F187*E191)</f>
        <v>#N/A</v>
      </c>
    </row>
    <row r="190" spans="2:17" x14ac:dyDescent="0.25">
      <c r="C190" s="104">
        <f t="shared" si="168"/>
        <v>0</v>
      </c>
      <c r="D190" s="7">
        <f t="shared" si="169"/>
        <v>0</v>
      </c>
      <c r="E190" s="4">
        <f>IF(C190="Y",LOOKUP(D190,BD$9:BM$10),0)</f>
        <v>0</v>
      </c>
    </row>
    <row r="191" spans="2:17" x14ac:dyDescent="0.25">
      <c r="E191" s="10">
        <f>SUM(E187:E190)</f>
        <v>0</v>
      </c>
    </row>
    <row r="192" spans="2:17" x14ac:dyDescent="0.25">
      <c r="B192" s="2">
        <v>5</v>
      </c>
      <c r="C192" s="104">
        <f>+G133</f>
        <v>0</v>
      </c>
      <c r="D192" s="105">
        <f>+G130</f>
        <v>0</v>
      </c>
      <c r="E192" s="4">
        <f>IF(C192="Y",LOOKUP(D192,BD$3:BM$4),0)</f>
        <v>0</v>
      </c>
      <c r="F192" s="2" t="e">
        <f>LOOKUP(D192,BD$12:BM$13)</f>
        <v>#N/A</v>
      </c>
      <c r="G192" s="4"/>
      <c r="H192" s="4"/>
      <c r="I192" s="4"/>
      <c r="J192" s="4"/>
      <c r="K192" s="4"/>
      <c r="L192" s="4"/>
      <c r="M192" s="4"/>
    </row>
    <row r="193" spans="2:13" x14ac:dyDescent="0.25">
      <c r="C193" s="104">
        <f t="shared" ref="C193:C195" si="170">+G134</f>
        <v>0</v>
      </c>
      <c r="D193" s="7">
        <f>+D192</f>
        <v>0</v>
      </c>
      <c r="E193" s="4">
        <f>IF(C193="Y",LOOKUP(D193,BD$5:BM$6),0)</f>
        <v>0</v>
      </c>
    </row>
    <row r="194" spans="2:13" x14ac:dyDescent="0.25">
      <c r="C194" s="104">
        <f t="shared" si="170"/>
        <v>0</v>
      </c>
      <c r="D194" s="7">
        <f t="shared" ref="D194:D195" si="171">+D193</f>
        <v>0</v>
      </c>
      <c r="E194" s="4">
        <f>IF(C194="Y",LOOKUP(D194,BD$7:BM$8),0)</f>
        <v>0</v>
      </c>
      <c r="F194" s="4" t="e">
        <f>MIN(1,F192*E196)</f>
        <v>#N/A</v>
      </c>
    </row>
    <row r="195" spans="2:13" x14ac:dyDescent="0.25">
      <c r="C195" s="104">
        <f t="shared" si="170"/>
        <v>0</v>
      </c>
      <c r="D195" s="7">
        <f t="shared" si="171"/>
        <v>0</v>
      </c>
      <c r="E195" s="4">
        <f>IF(C195="Y",LOOKUP(D195,BD$9:BM$10),0)</f>
        <v>0</v>
      </c>
    </row>
    <row r="196" spans="2:13" x14ac:dyDescent="0.25">
      <c r="E196" s="10">
        <f>SUM(E192:E195)</f>
        <v>0</v>
      </c>
    </row>
    <row r="197" spans="2:13" x14ac:dyDescent="0.25">
      <c r="B197" s="2">
        <v>6</v>
      </c>
      <c r="C197" s="104">
        <f>+H133</f>
        <v>0</v>
      </c>
      <c r="D197" s="105">
        <f>+H130</f>
        <v>0</v>
      </c>
      <c r="E197" s="4">
        <f>IF(C197="Y",LOOKUP(D197,BD$3:BM$4),0)</f>
        <v>0</v>
      </c>
      <c r="F197" s="2" t="e">
        <f>LOOKUP(D197,BD$12:BM$13)</f>
        <v>#N/A</v>
      </c>
      <c r="G197" s="4"/>
      <c r="H197" s="4"/>
      <c r="I197" s="4"/>
      <c r="J197" s="4"/>
      <c r="K197" s="4"/>
      <c r="L197" s="4"/>
      <c r="M197" s="4"/>
    </row>
    <row r="198" spans="2:13" x14ac:dyDescent="0.25">
      <c r="C198" s="104">
        <f t="shared" ref="C198:C200" si="172">+H134</f>
        <v>0</v>
      </c>
      <c r="D198" s="7">
        <f>+D197</f>
        <v>0</v>
      </c>
      <c r="E198" s="4">
        <f>IF(C198="Y",LOOKUP(D198,BD$5:BM$6),0)</f>
        <v>0</v>
      </c>
    </row>
    <row r="199" spans="2:13" x14ac:dyDescent="0.25">
      <c r="C199" s="104">
        <f t="shared" si="172"/>
        <v>0</v>
      </c>
      <c r="D199" s="7">
        <f t="shared" ref="D199:D200" si="173">+D198</f>
        <v>0</v>
      </c>
      <c r="E199" s="4">
        <f>IF(C199="Y",LOOKUP(D199,BD$7:BM$8),0)</f>
        <v>0</v>
      </c>
      <c r="F199" s="4" t="e">
        <f>MIN(1,F197*E201)</f>
        <v>#N/A</v>
      </c>
    </row>
    <row r="200" spans="2:13" x14ac:dyDescent="0.25">
      <c r="C200" s="104">
        <f t="shared" si="172"/>
        <v>0</v>
      </c>
      <c r="D200" s="7">
        <f t="shared" si="173"/>
        <v>0</v>
      </c>
      <c r="E200" s="4">
        <f>IF(C200="Y",LOOKUP(D200,BD$9:BM$10),0)</f>
        <v>0</v>
      </c>
    </row>
    <row r="201" spans="2:13" x14ac:dyDescent="0.25">
      <c r="E201" s="10">
        <f>SUM(E197:E200)</f>
        <v>0</v>
      </c>
    </row>
    <row r="202" spans="2:13" x14ac:dyDescent="0.25">
      <c r="B202" s="2">
        <v>7</v>
      </c>
      <c r="C202" s="104">
        <f>+I133</f>
        <v>0</v>
      </c>
      <c r="D202" s="105">
        <f>+I130</f>
        <v>0</v>
      </c>
      <c r="E202" s="4">
        <f>IF(C202="Y",LOOKUP(D202,BD$3:BM$4),0)</f>
        <v>0</v>
      </c>
      <c r="F202" s="2" t="e">
        <f>LOOKUP(D202,BD$12:BM$13)</f>
        <v>#N/A</v>
      </c>
      <c r="G202" s="4"/>
      <c r="H202" s="4"/>
      <c r="I202" s="4"/>
      <c r="J202" s="4"/>
      <c r="K202" s="4"/>
      <c r="L202" s="4"/>
      <c r="M202" s="4"/>
    </row>
    <row r="203" spans="2:13" x14ac:dyDescent="0.25">
      <c r="C203" s="104">
        <f t="shared" ref="C203:C205" si="174">+I134</f>
        <v>0</v>
      </c>
      <c r="D203" s="7">
        <f>+D202</f>
        <v>0</v>
      </c>
      <c r="E203" s="4">
        <f>IF(C203="Y",LOOKUP(D203,BD$5:BM$6),0)</f>
        <v>0</v>
      </c>
    </row>
    <row r="204" spans="2:13" x14ac:dyDescent="0.25">
      <c r="C204" s="104">
        <f t="shared" si="174"/>
        <v>0</v>
      </c>
      <c r="D204" s="7">
        <f t="shared" ref="D204:D205" si="175">+D203</f>
        <v>0</v>
      </c>
      <c r="E204" s="4">
        <f>IF(C204="Y",LOOKUP(D204,BD$7:BM$8),0)</f>
        <v>0</v>
      </c>
      <c r="F204" s="4" t="e">
        <f>MIN(1,F202*E206)</f>
        <v>#N/A</v>
      </c>
    </row>
    <row r="205" spans="2:13" x14ac:dyDescent="0.25">
      <c r="C205" s="104">
        <f t="shared" si="174"/>
        <v>0</v>
      </c>
      <c r="D205" s="7">
        <f t="shared" si="175"/>
        <v>0</v>
      </c>
      <c r="E205" s="4">
        <f>IF(C205="Y",LOOKUP(D205,BD$9:BM$10),0)</f>
        <v>0</v>
      </c>
    </row>
    <row r="206" spans="2:13" x14ac:dyDescent="0.25">
      <c r="E206" s="10">
        <f>SUM(E202:E205)</f>
        <v>0</v>
      </c>
    </row>
    <row r="207" spans="2:13" x14ac:dyDescent="0.25">
      <c r="B207" s="2">
        <v>8</v>
      </c>
      <c r="C207" s="104">
        <f>+J133</f>
        <v>0</v>
      </c>
      <c r="D207" s="105">
        <f>+J130</f>
        <v>0</v>
      </c>
      <c r="E207" s="4">
        <f>IF(C207="Y",LOOKUP(D207,BD$3:BM$4),0)</f>
        <v>0</v>
      </c>
      <c r="F207" s="2" t="e">
        <f>LOOKUP(D207,BD$12:BM$13)</f>
        <v>#N/A</v>
      </c>
      <c r="G207" s="4"/>
      <c r="H207" s="4"/>
      <c r="I207" s="4"/>
      <c r="J207" s="4"/>
      <c r="K207" s="4"/>
      <c r="L207" s="4"/>
      <c r="M207" s="4"/>
    </row>
    <row r="208" spans="2:13" x14ac:dyDescent="0.25">
      <c r="C208" s="104">
        <f t="shared" ref="C208:C210" si="176">+J134</f>
        <v>0</v>
      </c>
      <c r="D208" s="7">
        <f>+D207</f>
        <v>0</v>
      </c>
      <c r="E208" s="4">
        <f>IF(C208="Y",LOOKUP(D208,BD$5:BM$6),0)</f>
        <v>0</v>
      </c>
    </row>
    <row r="209" spans="2:13" x14ac:dyDescent="0.25">
      <c r="C209" s="104">
        <f t="shared" si="176"/>
        <v>0</v>
      </c>
      <c r="D209" s="7">
        <f t="shared" ref="D209:D210" si="177">+D208</f>
        <v>0</v>
      </c>
      <c r="E209" s="4">
        <f>IF(C209="Y",LOOKUP(D209,BD$7:BM$8),0)</f>
        <v>0</v>
      </c>
      <c r="F209" s="4" t="e">
        <f>MIN(1,F207*E211)</f>
        <v>#N/A</v>
      </c>
    </row>
    <row r="210" spans="2:13" x14ac:dyDescent="0.25">
      <c r="C210" s="104">
        <f t="shared" si="176"/>
        <v>0</v>
      </c>
      <c r="D210" s="7">
        <f t="shared" si="177"/>
        <v>0</v>
      </c>
      <c r="E210" s="4">
        <f>IF(C210="Y",LOOKUP(D210,BD$9:BM$10),0)</f>
        <v>0</v>
      </c>
    </row>
    <row r="211" spans="2:13" x14ac:dyDescent="0.25">
      <c r="E211" s="10">
        <f>SUM(E207:E210)</f>
        <v>0</v>
      </c>
    </row>
    <row r="212" spans="2:13" x14ac:dyDescent="0.25">
      <c r="B212" s="2">
        <v>9</v>
      </c>
      <c r="C212" s="104">
        <f>+K133</f>
        <v>0</v>
      </c>
      <c r="D212" s="105">
        <f>+K130</f>
        <v>0</v>
      </c>
      <c r="E212" s="4">
        <f>IF(C212="Y",LOOKUP(D212,BD$3:BM$4),0)</f>
        <v>0</v>
      </c>
      <c r="F212" s="2" t="e">
        <f>LOOKUP(D212,BD$12:BM$13)</f>
        <v>#N/A</v>
      </c>
      <c r="G212" s="4"/>
      <c r="H212" s="4"/>
      <c r="I212" s="4"/>
      <c r="J212" s="4"/>
      <c r="K212" s="4"/>
      <c r="L212" s="4"/>
      <c r="M212" s="4"/>
    </row>
    <row r="213" spans="2:13" x14ac:dyDescent="0.25">
      <c r="C213" s="104">
        <f t="shared" ref="C213:C215" si="178">+K134</f>
        <v>0</v>
      </c>
      <c r="D213" s="7">
        <f>+D212</f>
        <v>0</v>
      </c>
      <c r="E213" s="4">
        <f>IF(C213="Y",LOOKUP(D213,BD$5:BM$6),0)</f>
        <v>0</v>
      </c>
    </row>
    <row r="214" spans="2:13" x14ac:dyDescent="0.25">
      <c r="C214" s="104">
        <f t="shared" si="178"/>
        <v>0</v>
      </c>
      <c r="D214" s="7">
        <f t="shared" ref="D214:D215" si="179">+D213</f>
        <v>0</v>
      </c>
      <c r="E214" s="4">
        <f>IF(C214="Y",LOOKUP(D214,BD$7:BM$8),0)</f>
        <v>0</v>
      </c>
      <c r="F214" s="4" t="e">
        <f>MIN(1,F212*E216)</f>
        <v>#N/A</v>
      </c>
    </row>
    <row r="215" spans="2:13" x14ac:dyDescent="0.25">
      <c r="C215" s="104">
        <f t="shared" si="178"/>
        <v>0</v>
      </c>
      <c r="D215" s="7">
        <f t="shared" si="179"/>
        <v>0</v>
      </c>
      <c r="E215" s="4">
        <f>IF(C215="Y",LOOKUP(D215,BD$9:BM$10),0)</f>
        <v>0</v>
      </c>
    </row>
    <row r="216" spans="2:13" x14ac:dyDescent="0.25">
      <c r="E216" s="10">
        <f>SUM(E212:E215)</f>
        <v>0</v>
      </c>
    </row>
    <row r="217" spans="2:13" x14ac:dyDescent="0.25">
      <c r="B217" s="2">
        <v>10</v>
      </c>
      <c r="C217" s="104">
        <f>+L133</f>
        <v>0</v>
      </c>
      <c r="D217" s="105">
        <f>+L130</f>
        <v>0</v>
      </c>
      <c r="E217" s="4">
        <f>IF(C217="Y",LOOKUP(D217,BD$3:BM$4),0)</f>
        <v>0</v>
      </c>
      <c r="F217" s="2" t="e">
        <f>LOOKUP(D217,BD$12:BM$13)</f>
        <v>#N/A</v>
      </c>
      <c r="G217" s="4"/>
      <c r="H217" s="4"/>
      <c r="I217" s="4"/>
      <c r="J217" s="4"/>
      <c r="K217" s="4"/>
      <c r="L217" s="4"/>
      <c r="M217" s="4"/>
    </row>
    <row r="218" spans="2:13" x14ac:dyDescent="0.25">
      <c r="C218" s="104">
        <f t="shared" ref="C218:C220" si="180">+L134</f>
        <v>0</v>
      </c>
      <c r="D218" s="7">
        <f>+D217</f>
        <v>0</v>
      </c>
      <c r="E218" s="4">
        <f>IF(C218="Y",LOOKUP(D218,BD$5:BM$6),0)</f>
        <v>0</v>
      </c>
    </row>
    <row r="219" spans="2:13" x14ac:dyDescent="0.25">
      <c r="C219" s="104">
        <f t="shared" si="180"/>
        <v>0</v>
      </c>
      <c r="D219" s="7">
        <f t="shared" ref="D219:D220" si="181">+D218</f>
        <v>0</v>
      </c>
      <c r="E219" s="4">
        <f>IF(C219="Y",LOOKUP(D219,BD$7:BM$8),0)</f>
        <v>0</v>
      </c>
      <c r="F219" s="4" t="e">
        <f>MIN(1,F217*E221)</f>
        <v>#N/A</v>
      </c>
    </row>
    <row r="220" spans="2:13" x14ac:dyDescent="0.25">
      <c r="C220" s="104">
        <f t="shared" si="180"/>
        <v>0</v>
      </c>
      <c r="D220" s="7">
        <f t="shared" si="181"/>
        <v>0</v>
      </c>
      <c r="E220" s="4">
        <f>IF(C220="Y",LOOKUP(D220,BD$9:BM$10),0)</f>
        <v>0</v>
      </c>
    </row>
    <row r="221" spans="2:13" x14ac:dyDescent="0.25">
      <c r="E221" s="10">
        <f>SUM(E217:E220)</f>
        <v>0</v>
      </c>
    </row>
    <row r="225" spans="3:13" x14ac:dyDescent="0.25">
      <c r="C225" s="8" t="str">
        <f>+C104</f>
        <v/>
      </c>
      <c r="D225" s="8" t="str">
        <f t="shared" ref="D225:L225" si="182">+D104</f>
        <v/>
      </c>
      <c r="E225" s="8" t="str">
        <f t="shared" si="182"/>
        <v/>
      </c>
      <c r="F225" s="8" t="str">
        <f t="shared" si="182"/>
        <v/>
      </c>
      <c r="G225" s="8" t="str">
        <f t="shared" si="182"/>
        <v/>
      </c>
      <c r="H225" s="8" t="str">
        <f t="shared" si="182"/>
        <v/>
      </c>
      <c r="I225" s="8" t="str">
        <f t="shared" si="182"/>
        <v/>
      </c>
      <c r="J225" s="8" t="str">
        <f t="shared" si="182"/>
        <v/>
      </c>
      <c r="K225" s="8" t="str">
        <f t="shared" si="182"/>
        <v/>
      </c>
      <c r="L225" s="8" t="str">
        <f t="shared" si="182"/>
        <v/>
      </c>
      <c r="M225" s="145" t="e">
        <f>AVERAGE(C225:L226)</f>
        <v>#DIV/0!</v>
      </c>
    </row>
    <row r="226" spans="3:13" x14ac:dyDescent="0.25">
      <c r="C226" s="8" t="str">
        <f>+C151</f>
        <v/>
      </c>
      <c r="D226" s="8" t="str">
        <f t="shared" ref="D226:L226" si="183">+D151</f>
        <v/>
      </c>
      <c r="E226" s="8" t="str">
        <f t="shared" si="183"/>
        <v/>
      </c>
      <c r="F226" s="8" t="str">
        <f t="shared" si="183"/>
        <v/>
      </c>
      <c r="G226" s="8" t="str">
        <f t="shared" si="183"/>
        <v/>
      </c>
      <c r="H226" s="8" t="str">
        <f t="shared" si="183"/>
        <v/>
      </c>
      <c r="I226" s="8" t="str">
        <f t="shared" si="183"/>
        <v/>
      </c>
      <c r="J226" s="8" t="str">
        <f t="shared" si="183"/>
        <v/>
      </c>
      <c r="K226" s="8" t="str">
        <f t="shared" si="183"/>
        <v/>
      </c>
      <c r="L226" s="8" t="str">
        <f t="shared" si="183"/>
        <v/>
      </c>
      <c r="M226" s="8"/>
    </row>
    <row r="229" spans="3:13" x14ac:dyDescent="0.25">
      <c r="C229" s="27" t="str">
        <f>+C119</f>
        <v/>
      </c>
      <c r="D229" s="27" t="str">
        <f t="shared" ref="D229:L229" si="184">+D119</f>
        <v/>
      </c>
      <c r="E229" s="27" t="str">
        <f t="shared" si="184"/>
        <v/>
      </c>
      <c r="F229" s="27" t="str">
        <f t="shared" si="184"/>
        <v/>
      </c>
      <c r="G229" s="27" t="str">
        <f t="shared" si="184"/>
        <v/>
      </c>
      <c r="H229" s="27" t="str">
        <f t="shared" si="184"/>
        <v/>
      </c>
      <c r="I229" s="27" t="str">
        <f t="shared" si="184"/>
        <v/>
      </c>
      <c r="J229" s="27" t="str">
        <f t="shared" si="184"/>
        <v/>
      </c>
      <c r="K229" s="27" t="str">
        <f t="shared" si="184"/>
        <v/>
      </c>
      <c r="L229" s="27" t="str">
        <f t="shared" si="184"/>
        <v/>
      </c>
      <c r="M229" s="145" t="e">
        <f>AVERAGE(C229:L230)</f>
        <v>#DIV/0!</v>
      </c>
    </row>
    <row r="230" spans="3:13" x14ac:dyDescent="0.25">
      <c r="C230" s="27" t="str">
        <f>+C166</f>
        <v/>
      </c>
      <c r="D230" s="27" t="str">
        <f t="shared" ref="D230:L230" si="185">+D166</f>
        <v/>
      </c>
      <c r="E230" s="27" t="str">
        <f t="shared" si="185"/>
        <v/>
      </c>
      <c r="F230" s="27" t="str">
        <f t="shared" si="185"/>
        <v/>
      </c>
      <c r="G230" s="27" t="str">
        <f t="shared" si="185"/>
        <v/>
      </c>
      <c r="H230" s="27" t="str">
        <f t="shared" si="185"/>
        <v/>
      </c>
      <c r="I230" s="27" t="str">
        <f t="shared" si="185"/>
        <v/>
      </c>
      <c r="J230" s="27" t="str">
        <f t="shared" si="185"/>
        <v/>
      </c>
      <c r="K230" s="27" t="str">
        <f t="shared" si="185"/>
        <v/>
      </c>
      <c r="L230" s="27" t="str">
        <f t="shared" si="185"/>
        <v/>
      </c>
    </row>
  </sheetData>
  <conditionalFormatting sqref="G6:G1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:H1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:I1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S24:DL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737DC-2763-4742-9B72-75A1AE6A1274}">
  <dimension ref="A1:DV230"/>
  <sheetViews>
    <sheetView topLeftCell="A132" workbookViewId="0">
      <selection activeCell="C148" sqref="C148:L148"/>
    </sheetView>
  </sheetViews>
  <sheetFormatPr defaultRowHeight="15" x14ac:dyDescent="0.25"/>
  <cols>
    <col min="1" max="1" width="9.140625" style="2"/>
    <col min="2" max="2" width="27.42578125" style="2" bestFit="1" customWidth="1"/>
    <col min="3" max="54" width="12.7109375" style="2" customWidth="1"/>
    <col min="55" max="55" width="13.85546875" style="2" customWidth="1"/>
    <col min="56" max="66" width="12.7109375" style="2" customWidth="1"/>
    <col min="67" max="16384" width="9.140625" style="2"/>
  </cols>
  <sheetData>
    <row r="1" spans="2:126" x14ac:dyDescent="0.25">
      <c r="D1" s="2" t="s">
        <v>3</v>
      </c>
      <c r="E1" s="2" t="s">
        <v>4</v>
      </c>
      <c r="F1" s="2" t="s">
        <v>5</v>
      </c>
      <c r="G1" s="2" t="s">
        <v>3</v>
      </c>
      <c r="H1" s="2" t="s">
        <v>4</v>
      </c>
      <c r="I1" s="2" t="s">
        <v>5</v>
      </c>
      <c r="J1" s="2" t="s">
        <v>3</v>
      </c>
      <c r="K1" s="2" t="s">
        <v>4</v>
      </c>
      <c r="L1" s="2" t="s">
        <v>5</v>
      </c>
      <c r="N1" s="2" t="s">
        <v>3</v>
      </c>
      <c r="O1" s="2" t="s">
        <v>4</v>
      </c>
      <c r="P1" s="2" t="s">
        <v>5</v>
      </c>
      <c r="Q1" s="2" t="s">
        <v>3</v>
      </c>
      <c r="R1" s="2" t="s">
        <v>4</v>
      </c>
      <c r="S1" s="2" t="s">
        <v>5</v>
      </c>
      <c r="U1" s="2" t="s">
        <v>3</v>
      </c>
      <c r="V1" s="2" t="s">
        <v>4</v>
      </c>
      <c r="W1" s="2" t="s">
        <v>5</v>
      </c>
      <c r="X1" s="2" t="s">
        <v>3</v>
      </c>
      <c r="Y1" s="2" t="s">
        <v>4</v>
      </c>
      <c r="Z1" s="2" t="s">
        <v>5</v>
      </c>
      <c r="AB1" s="2" t="s">
        <v>3</v>
      </c>
      <c r="AC1" s="2" t="s">
        <v>4</v>
      </c>
      <c r="AD1" s="2" t="s">
        <v>5</v>
      </c>
      <c r="AE1" s="2" t="s">
        <v>3</v>
      </c>
      <c r="AF1" s="2" t="s">
        <v>4</v>
      </c>
      <c r="AG1" s="2" t="s">
        <v>5</v>
      </c>
      <c r="AI1" s="2" t="s">
        <v>3</v>
      </c>
      <c r="AJ1" s="2" t="s">
        <v>4</v>
      </c>
      <c r="AK1" s="2" t="s">
        <v>5</v>
      </c>
      <c r="AL1" s="2" t="s">
        <v>3</v>
      </c>
      <c r="AM1" s="2" t="s">
        <v>4</v>
      </c>
      <c r="AN1" s="2" t="s">
        <v>5</v>
      </c>
      <c r="AO1" s="2" t="s">
        <v>3</v>
      </c>
      <c r="AP1" s="2" t="s">
        <v>4</v>
      </c>
      <c r="AQ1" s="2" t="s">
        <v>5</v>
      </c>
      <c r="AR1" s="2" t="s">
        <v>3</v>
      </c>
      <c r="AS1" s="2" t="s">
        <v>4</v>
      </c>
      <c r="AT1" s="2" t="s">
        <v>5</v>
      </c>
      <c r="AU1" s="2" t="s">
        <v>89</v>
      </c>
      <c r="BC1" s="3" t="s">
        <v>54</v>
      </c>
    </row>
    <row r="2" spans="2:126" x14ac:dyDescent="0.25">
      <c r="B2" s="2" t="s">
        <v>8</v>
      </c>
      <c r="C2" s="2" t="s">
        <v>0</v>
      </c>
      <c r="D2" s="2" t="s">
        <v>1</v>
      </c>
      <c r="E2" s="2" t="s">
        <v>1</v>
      </c>
      <c r="F2" s="2" t="s">
        <v>1</v>
      </c>
      <c r="G2" s="2" t="s">
        <v>6</v>
      </c>
      <c r="H2" s="2" t="s">
        <v>6</v>
      </c>
      <c r="I2" s="2" t="s">
        <v>6</v>
      </c>
      <c r="J2" s="2" t="s">
        <v>6</v>
      </c>
      <c r="K2" s="2" t="s">
        <v>6</v>
      </c>
      <c r="L2" s="2" t="s">
        <v>6</v>
      </c>
      <c r="M2" s="2" t="s">
        <v>69</v>
      </c>
      <c r="N2" s="2" t="s">
        <v>69</v>
      </c>
      <c r="O2" s="2" t="s">
        <v>69</v>
      </c>
      <c r="P2" s="2" t="s">
        <v>69</v>
      </c>
      <c r="Q2" s="2" t="s">
        <v>6</v>
      </c>
      <c r="R2" s="2" t="s">
        <v>6</v>
      </c>
      <c r="S2" s="2" t="s">
        <v>6</v>
      </c>
      <c r="T2" s="2" t="s">
        <v>74</v>
      </c>
      <c r="U2" s="2" t="s">
        <v>74</v>
      </c>
      <c r="V2" s="2" t="s">
        <v>74</v>
      </c>
      <c r="W2" s="2" t="s">
        <v>74</v>
      </c>
      <c r="X2" s="2" t="s">
        <v>6</v>
      </c>
      <c r="Y2" s="2" t="s">
        <v>6</v>
      </c>
      <c r="Z2" s="2" t="s">
        <v>6</v>
      </c>
      <c r="AA2" s="2" t="s">
        <v>61</v>
      </c>
      <c r="AB2" s="2" t="s">
        <v>61</v>
      </c>
      <c r="AC2" s="2" t="s">
        <v>61</v>
      </c>
      <c r="AD2" s="2" t="s">
        <v>61</v>
      </c>
      <c r="AE2" s="2" t="s">
        <v>6</v>
      </c>
      <c r="AF2" s="2" t="s">
        <v>6</v>
      </c>
      <c r="AG2" s="2" t="s">
        <v>6</v>
      </c>
      <c r="AH2" s="2" t="s">
        <v>75</v>
      </c>
      <c r="AI2" s="2" t="s">
        <v>75</v>
      </c>
      <c r="AJ2" s="2" t="s">
        <v>75</v>
      </c>
      <c r="AK2" s="2" t="s">
        <v>75</v>
      </c>
      <c r="AL2" s="2" t="s">
        <v>6</v>
      </c>
      <c r="AM2" s="2" t="s">
        <v>6</v>
      </c>
      <c r="AN2" s="2" t="s">
        <v>6</v>
      </c>
      <c r="AO2" s="2" t="s">
        <v>9</v>
      </c>
      <c r="AP2" s="2" t="s">
        <v>9</v>
      </c>
      <c r="AQ2" s="2" t="s">
        <v>9</v>
      </c>
      <c r="AR2" s="2" t="s">
        <v>6</v>
      </c>
      <c r="AS2" s="2" t="s">
        <v>6</v>
      </c>
      <c r="AT2" s="2" t="s">
        <v>6</v>
      </c>
      <c r="AU2" s="2" t="s">
        <v>90</v>
      </c>
      <c r="AX2" s="2">
        <f>+'R1'!AX2</f>
        <v>0.6</v>
      </c>
    </row>
    <row r="3" spans="2:126" x14ac:dyDescent="0.25">
      <c r="D3" s="7">
        <v>1500</v>
      </c>
      <c r="E3" s="7">
        <f>+'R1'!E3</f>
        <v>3250</v>
      </c>
      <c r="F3" s="7">
        <v>6000</v>
      </c>
      <c r="G3" s="9">
        <f>+'R1'!G3</f>
        <v>1.4999999999999999E-4</v>
      </c>
      <c r="H3" s="9">
        <f>+'R1'!H3</f>
        <v>1.4999999999999999E-4</v>
      </c>
      <c r="I3" s="9">
        <f>+'R1'!I3</f>
        <v>1.4999999999999999E-4</v>
      </c>
      <c r="J3" s="2" t="s">
        <v>7</v>
      </c>
      <c r="K3" s="2" t="s">
        <v>7</v>
      </c>
      <c r="L3" s="2" t="s">
        <v>7</v>
      </c>
      <c r="M3" s="2" t="s">
        <v>73</v>
      </c>
      <c r="Q3" s="2" t="s">
        <v>7</v>
      </c>
      <c r="R3" s="2" t="s">
        <v>7</v>
      </c>
      <c r="S3" s="2" t="s">
        <v>7</v>
      </c>
      <c r="T3" s="2" t="s">
        <v>73</v>
      </c>
      <c r="X3" s="2" t="s">
        <v>7</v>
      </c>
      <c r="Y3" s="2" t="s">
        <v>7</v>
      </c>
      <c r="Z3" s="2" t="s">
        <v>7</v>
      </c>
      <c r="AA3" s="2" t="s">
        <v>73</v>
      </c>
      <c r="AE3" s="2" t="s">
        <v>7</v>
      </c>
      <c r="AF3" s="2" t="s">
        <v>7</v>
      </c>
      <c r="AG3" s="2" t="s">
        <v>7</v>
      </c>
      <c r="AH3" s="2" t="s">
        <v>73</v>
      </c>
      <c r="AL3" s="2" t="s">
        <v>7</v>
      </c>
      <c r="AM3" s="2" t="s">
        <v>7</v>
      </c>
      <c r="AN3" s="2" t="s">
        <v>7</v>
      </c>
      <c r="AO3" s="7">
        <f>+'R3'!AO3*1.02</f>
        <v>530604</v>
      </c>
      <c r="AP3" s="7">
        <f>+'R3'!AP3*1.1</f>
        <v>332750</v>
      </c>
      <c r="AQ3" s="7">
        <f>+'R3'!AQ3*1.15</f>
        <v>152087.49999999994</v>
      </c>
      <c r="AX3" s="2">
        <f>+'R1'!AX3</f>
        <v>0.4</v>
      </c>
      <c r="BD3" s="2">
        <v>1</v>
      </c>
      <c r="BE3" s="2">
        <v>2</v>
      </c>
      <c r="BF3" s="2">
        <v>3</v>
      </c>
      <c r="BG3" s="2">
        <v>4</v>
      </c>
      <c r="BH3" s="2">
        <v>5</v>
      </c>
      <c r="BI3" s="2">
        <v>6</v>
      </c>
      <c r="BJ3" s="2">
        <v>7</v>
      </c>
      <c r="BK3" s="2">
        <v>8</v>
      </c>
      <c r="BL3" s="2">
        <v>9</v>
      </c>
      <c r="BM3" s="2">
        <v>10</v>
      </c>
      <c r="CQ3" s="176" t="s">
        <v>160</v>
      </c>
      <c r="DO3" s="2">
        <v>0</v>
      </c>
      <c r="DP3" s="11">
        <v>30</v>
      </c>
    </row>
    <row r="4" spans="2:126" x14ac:dyDescent="0.25">
      <c r="G4" s="5">
        <v>0.3</v>
      </c>
      <c r="H4" s="5">
        <v>0.3</v>
      </c>
      <c r="I4" s="5">
        <v>0.3</v>
      </c>
      <c r="AX4" s="2">
        <f>+'R1'!AX4</f>
        <v>0</v>
      </c>
      <c r="BC4" t="s">
        <v>55</v>
      </c>
      <c r="BD4" s="4">
        <v>0.4</v>
      </c>
      <c r="BE4" s="4">
        <v>0.4</v>
      </c>
      <c r="BF4" s="4">
        <v>0.3</v>
      </c>
      <c r="BG4" s="4">
        <v>0.2</v>
      </c>
      <c r="BH4" s="4">
        <v>0.1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10"/>
      <c r="BU4" s="2">
        <v>1</v>
      </c>
      <c r="BV4" s="2">
        <f>+BU4+1</f>
        <v>2</v>
      </c>
      <c r="BW4" s="2">
        <f t="shared" ref="BW4:CN4" si="0">+BV4+1</f>
        <v>3</v>
      </c>
      <c r="BX4" s="2">
        <f t="shared" si="0"/>
        <v>4</v>
      </c>
      <c r="BY4" s="2">
        <f t="shared" si="0"/>
        <v>5</v>
      </c>
      <c r="BZ4" s="2">
        <f t="shared" si="0"/>
        <v>6</v>
      </c>
      <c r="CA4" s="2">
        <f t="shared" si="0"/>
        <v>7</v>
      </c>
      <c r="CB4" s="2">
        <f t="shared" si="0"/>
        <v>8</v>
      </c>
      <c r="CC4" s="2">
        <f t="shared" si="0"/>
        <v>9</v>
      </c>
      <c r="CD4" s="2">
        <f t="shared" si="0"/>
        <v>10</v>
      </c>
      <c r="CE4" s="2">
        <f t="shared" si="0"/>
        <v>11</v>
      </c>
      <c r="CF4" s="2">
        <f t="shared" si="0"/>
        <v>12</v>
      </c>
      <c r="CG4" s="2">
        <f t="shared" si="0"/>
        <v>13</v>
      </c>
      <c r="CH4" s="2">
        <f t="shared" si="0"/>
        <v>14</v>
      </c>
      <c r="CI4" s="2">
        <f>+CH4+1</f>
        <v>15</v>
      </c>
      <c r="CJ4" s="2">
        <f t="shared" si="0"/>
        <v>16</v>
      </c>
      <c r="CK4" s="2">
        <f t="shared" si="0"/>
        <v>17</v>
      </c>
      <c r="CL4" s="2">
        <f t="shared" si="0"/>
        <v>18</v>
      </c>
      <c r="CM4" s="2">
        <f t="shared" si="0"/>
        <v>19</v>
      </c>
      <c r="CN4" s="2">
        <f t="shared" si="0"/>
        <v>20</v>
      </c>
      <c r="DC4" s="2" t="s">
        <v>132</v>
      </c>
      <c r="DO4" s="2">
        <v>0.5</v>
      </c>
      <c r="DP4" s="11">
        <f>MAX(DP3-DQ4,0)</f>
        <v>29</v>
      </c>
      <c r="DQ4" s="2">
        <v>1</v>
      </c>
      <c r="DT4" s="2" t="s">
        <v>3</v>
      </c>
      <c r="DU4" s="2" t="s">
        <v>4</v>
      </c>
      <c r="DV4" s="2" t="s">
        <v>5</v>
      </c>
    </row>
    <row r="5" spans="2:126" ht="15.75" thickBot="1" x14ac:dyDescent="0.3">
      <c r="AX5" s="2">
        <f>+'R1'!AX5</f>
        <v>1</v>
      </c>
      <c r="BD5" s="2">
        <v>1</v>
      </c>
      <c r="BE5" s="2">
        <v>2</v>
      </c>
      <c r="BF5" s="2">
        <v>3</v>
      </c>
      <c r="BG5" s="2">
        <v>4</v>
      </c>
      <c r="BH5" s="2">
        <v>5</v>
      </c>
      <c r="BI5" s="2">
        <v>6</v>
      </c>
      <c r="BJ5" s="2">
        <v>7</v>
      </c>
      <c r="BK5" s="2">
        <v>8</v>
      </c>
      <c r="BL5" s="2">
        <v>9</v>
      </c>
      <c r="BM5" s="2">
        <v>10</v>
      </c>
      <c r="BN5" s="10"/>
      <c r="BT5" s="8">
        <f>SUM(AR6:AT6)</f>
        <v>0</v>
      </c>
      <c r="CS5" s="2">
        <v>1</v>
      </c>
      <c r="CT5" s="2">
        <v>2</v>
      </c>
      <c r="CU5" s="2">
        <v>3</v>
      </c>
      <c r="CV5" s="2">
        <v>4</v>
      </c>
      <c r="CW5" s="2">
        <v>5</v>
      </c>
      <c r="CX5" s="2">
        <v>6</v>
      </c>
      <c r="CY5" s="2">
        <v>7</v>
      </c>
      <c r="CZ5" s="2">
        <v>8</v>
      </c>
      <c r="DA5" s="2">
        <v>9</v>
      </c>
      <c r="DB5" s="2">
        <v>10</v>
      </c>
      <c r="DC5" s="2">
        <v>1</v>
      </c>
      <c r="DD5" s="2">
        <v>2</v>
      </c>
      <c r="DE5" s="2">
        <v>3</v>
      </c>
      <c r="DF5" s="2">
        <v>4</v>
      </c>
      <c r="DG5" s="2">
        <v>5</v>
      </c>
      <c r="DH5" s="2">
        <v>6</v>
      </c>
      <c r="DI5" s="2">
        <v>7</v>
      </c>
      <c r="DJ5" s="2">
        <v>8</v>
      </c>
      <c r="DK5" s="2">
        <v>9</v>
      </c>
      <c r="DL5" s="2">
        <v>10</v>
      </c>
      <c r="DO5" s="2">
        <f>+DO4+0.5</f>
        <v>1</v>
      </c>
      <c r="DP5" s="11">
        <f t="shared" ref="DP5:DP27" si="1">MAX(DP4-DQ5,0)</f>
        <v>27.25</v>
      </c>
      <c r="DQ5" s="2">
        <f>+DQ4+0.75</f>
        <v>1.75</v>
      </c>
      <c r="DT5" s="2" t="s">
        <v>6</v>
      </c>
      <c r="DU5" s="2" t="s">
        <v>6</v>
      </c>
      <c r="DV5" s="2" t="s">
        <v>6</v>
      </c>
    </row>
    <row r="6" spans="2:126" x14ac:dyDescent="0.25">
      <c r="B6" s="2">
        <v>1</v>
      </c>
      <c r="C6" s="16">
        <f>+C$110</f>
        <v>0</v>
      </c>
      <c r="D6" s="17" t="str">
        <f>IF($C6&gt;0,ABS(D$3-$C6),"")</f>
        <v/>
      </c>
      <c r="E6" s="17" t="str">
        <f t="shared" ref="D6:F25" si="2">IF($C6&gt;0,ABS(E$3-$C6),"")</f>
        <v/>
      </c>
      <c r="F6" s="17" t="str">
        <f t="shared" si="2"/>
        <v/>
      </c>
      <c r="G6" s="18" t="str">
        <f>IFERROR(MAX(G$4-D6*G$3,0),"")</f>
        <v/>
      </c>
      <c r="H6" s="18" t="str">
        <f t="shared" ref="H6:I25" si="3">IFERROR(MAX(H$4-E6*H$3,0),"")</f>
        <v/>
      </c>
      <c r="I6" s="18" t="str">
        <f t="shared" si="3"/>
        <v/>
      </c>
      <c r="J6" s="18" t="str">
        <f>IFERROR(G6/G$27,"")</f>
        <v/>
      </c>
      <c r="K6" s="18" t="str">
        <f t="shared" ref="K6:L21" si="4">IFERROR(H6/H$27,"")</f>
        <v/>
      </c>
      <c r="L6" s="19" t="str">
        <f t="shared" si="4"/>
        <v/>
      </c>
      <c r="M6" s="28" t="str">
        <f>+C$120</f>
        <v/>
      </c>
      <c r="N6" s="18" t="str">
        <f>IFERROR($M6*J6,"")</f>
        <v/>
      </c>
      <c r="O6" s="18" t="str">
        <f t="shared" ref="O6:P21" si="5">IFERROR($M6*K6,"")</f>
        <v/>
      </c>
      <c r="P6" s="18" t="str">
        <f t="shared" si="5"/>
        <v/>
      </c>
      <c r="Q6" s="18" t="str">
        <f>IFERROR(N6/N$27,"")</f>
        <v/>
      </c>
      <c r="R6" s="18" t="str">
        <f t="shared" ref="R6:S25" si="6">IFERROR(O6/O$27,"")</f>
        <v/>
      </c>
      <c r="S6" s="19" t="str">
        <f t="shared" si="6"/>
        <v/>
      </c>
      <c r="T6" s="28" t="str">
        <f>+C$105</f>
        <v/>
      </c>
      <c r="U6" s="18" t="str">
        <f>IFERROR($T6*Q6,"")</f>
        <v/>
      </c>
      <c r="V6" s="18" t="str">
        <f t="shared" ref="V6:W21" si="7">IFERROR($T6*R6,"")</f>
        <v/>
      </c>
      <c r="W6" s="18" t="str">
        <f t="shared" si="7"/>
        <v/>
      </c>
      <c r="X6" s="18" t="str">
        <f>IFERROR(U6/U$27,"")</f>
        <v/>
      </c>
      <c r="Y6" s="18" t="str">
        <f t="shared" ref="Y6:Z25" si="8">IFERROR(V6/V$27,"")</f>
        <v/>
      </c>
      <c r="Z6" s="19" t="str">
        <f t="shared" si="8"/>
        <v/>
      </c>
      <c r="AA6" s="28">
        <f>+H45</f>
        <v>0</v>
      </c>
      <c r="AB6" s="18" t="str">
        <f>IFERROR(X6*$AA6,"")</f>
        <v/>
      </c>
      <c r="AC6" s="18" t="str">
        <f t="shared" ref="AC6:AD21" si="9">IFERROR(Y6*$AA6,"")</f>
        <v/>
      </c>
      <c r="AD6" s="18" t="str">
        <f t="shared" si="9"/>
        <v/>
      </c>
      <c r="AE6" s="18" t="str">
        <f>IFERROR(AB6/AB$27,"")</f>
        <v/>
      </c>
      <c r="AF6" s="18" t="str">
        <f t="shared" ref="AF6:AG25" si="10">IFERROR(AC6/AC$27,"")</f>
        <v/>
      </c>
      <c r="AG6" s="19" t="str">
        <f t="shared" si="10"/>
        <v/>
      </c>
      <c r="AH6" s="28">
        <f>+C$125</f>
        <v>1.1000000000000001</v>
      </c>
      <c r="AI6" s="37" t="str">
        <f t="shared" ref="AI6:AI25" si="11">IFERROR($AH6*AE6*W$124+(1-W$124)*AE6,"")</f>
        <v/>
      </c>
      <c r="AJ6" s="37" t="str">
        <f t="shared" ref="AJ6:AJ25" si="12">IFERROR($AH6*AF6*W$124+(1-W$124)*AF6,"")</f>
        <v/>
      </c>
      <c r="AK6" s="37" t="str">
        <f t="shared" ref="AK6:AK25" si="13">IFERROR($AH6*AG6*W$124+(1-W$124)*AG6,"")</f>
        <v/>
      </c>
      <c r="AL6" s="18" t="str">
        <f>IFERROR(((AI6/AI$27)*$AX$2)+(CT37*$AX$3)+$M6*$AX$4,"")</f>
        <v/>
      </c>
      <c r="AM6" s="18" t="str">
        <f t="shared" ref="AM6:AN21" si="14">IFERROR(((AJ6/AJ$27)*$AX$2)+(CU37*$AX$3)+$M6*$AX$4,"")</f>
        <v/>
      </c>
      <c r="AN6" s="19" t="str">
        <f t="shared" si="14"/>
        <v/>
      </c>
      <c r="AO6" s="31" t="str">
        <f>IFERROR(ROUND(DT7*AO$3,0),"")</f>
        <v/>
      </c>
      <c r="AP6" s="17" t="str">
        <f>IFERROR(ROUND(DU7*AP$3,0),"")</f>
        <v/>
      </c>
      <c r="AQ6" s="32" t="str">
        <f>IFERROR(ROUND(DV7*AQ$3,0),"")</f>
        <v/>
      </c>
      <c r="AR6" s="28" t="str">
        <f>IFERROR(AO6/AO$27,"")</f>
        <v/>
      </c>
      <c r="AS6" s="18" t="str">
        <f t="shared" ref="AS6:AT21" si="15">IFERROR(AP6/AP$27,"")</f>
        <v/>
      </c>
      <c r="AT6" s="19" t="str">
        <f t="shared" si="15"/>
        <v/>
      </c>
      <c r="AU6" s="7">
        <f>SUM(AO6:AQ6)</f>
        <v>0</v>
      </c>
      <c r="BC6" t="s">
        <v>56</v>
      </c>
      <c r="BD6" s="4">
        <v>0</v>
      </c>
      <c r="BE6" s="4">
        <v>0</v>
      </c>
      <c r="BF6" s="4">
        <v>0.1</v>
      </c>
      <c r="BG6" s="4">
        <v>0.2</v>
      </c>
      <c r="BH6" s="4">
        <v>0.3</v>
      </c>
      <c r="BI6" s="4">
        <v>0.3</v>
      </c>
      <c r="BJ6" s="4">
        <v>0.2</v>
      </c>
      <c r="BK6" s="4">
        <v>0.1</v>
      </c>
      <c r="BL6" s="4">
        <v>0</v>
      </c>
      <c r="BM6" s="4">
        <v>0</v>
      </c>
      <c r="BN6" s="10"/>
      <c r="BT6" s="8">
        <f t="shared" ref="BT6:BT23" si="16">SUM(AR7:AT7)</f>
        <v>0</v>
      </c>
      <c r="BU6" s="2">
        <f t="array" ref="BU6:CN6">TRANSPOSE(BT5:BT24)</f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S6" s="2" t="str">
        <f>IF(C83&gt;0,C83,"")</f>
        <v/>
      </c>
      <c r="CT6" s="2" t="str">
        <f t="shared" ref="CT6:DB7" si="17">IF(D83&gt;0,D83,"")</f>
        <v/>
      </c>
      <c r="CU6" s="2" t="str">
        <f t="shared" si="17"/>
        <v/>
      </c>
      <c r="CV6" s="2" t="str">
        <f t="shared" si="17"/>
        <v/>
      </c>
      <c r="CW6" s="2" t="str">
        <f t="shared" si="17"/>
        <v/>
      </c>
      <c r="CX6" s="2" t="str">
        <f t="shared" si="17"/>
        <v/>
      </c>
      <c r="CY6" s="2" t="str">
        <f t="shared" si="17"/>
        <v/>
      </c>
      <c r="CZ6" s="2" t="str">
        <f t="shared" si="17"/>
        <v/>
      </c>
      <c r="DA6" s="2" t="str">
        <f t="shared" si="17"/>
        <v/>
      </c>
      <c r="DB6" s="2" t="str">
        <f t="shared" si="17"/>
        <v/>
      </c>
      <c r="DC6" s="2" t="str">
        <f>IF(C130&gt;0,C130,"")</f>
        <v/>
      </c>
      <c r="DD6" s="2" t="str">
        <f t="shared" ref="DD6:DL7" si="18">IF(D130&gt;0,D130,"")</f>
        <v/>
      </c>
      <c r="DE6" s="2" t="str">
        <f t="shared" si="18"/>
        <v/>
      </c>
      <c r="DF6" s="2" t="str">
        <f t="shared" si="18"/>
        <v/>
      </c>
      <c r="DG6" s="2" t="str">
        <f t="shared" si="18"/>
        <v/>
      </c>
      <c r="DH6" s="2" t="str">
        <f t="shared" si="18"/>
        <v/>
      </c>
      <c r="DI6" s="2" t="str">
        <f t="shared" si="18"/>
        <v/>
      </c>
      <c r="DJ6" s="2" t="str">
        <f t="shared" si="18"/>
        <v/>
      </c>
      <c r="DK6" s="2" t="str">
        <f t="shared" si="18"/>
        <v/>
      </c>
      <c r="DL6" s="2" t="str">
        <f t="shared" si="18"/>
        <v/>
      </c>
      <c r="DO6" s="2">
        <f t="shared" ref="DO6:DO27" si="19">+DO5+0.5</f>
        <v>1.5</v>
      </c>
      <c r="DP6" s="11">
        <f t="shared" si="1"/>
        <v>24.75</v>
      </c>
      <c r="DQ6" s="2">
        <f t="shared" ref="DQ6:DQ27" si="20">+DQ5+0.75</f>
        <v>2.5</v>
      </c>
      <c r="DT6" s="2" t="s">
        <v>162</v>
      </c>
      <c r="DU6" s="2" t="s">
        <v>162</v>
      </c>
      <c r="DV6" s="2" t="s">
        <v>162</v>
      </c>
    </row>
    <row r="7" spans="2:126" x14ac:dyDescent="0.25">
      <c r="B7" s="2">
        <v>2</v>
      </c>
      <c r="C7" s="20">
        <f>+D$110</f>
        <v>0</v>
      </c>
      <c r="D7" s="7" t="str">
        <f t="shared" si="2"/>
        <v/>
      </c>
      <c r="E7" s="7" t="str">
        <f t="shared" si="2"/>
        <v/>
      </c>
      <c r="F7" s="7" t="str">
        <f t="shared" si="2"/>
        <v/>
      </c>
      <c r="G7" s="21" t="str">
        <f t="shared" ref="G7:G25" si="21">IFERROR(MAX(G$4-D7*G$3,0),"")</f>
        <v/>
      </c>
      <c r="H7" s="21" t="str">
        <f t="shared" si="3"/>
        <v/>
      </c>
      <c r="I7" s="21" t="str">
        <f t="shared" si="3"/>
        <v/>
      </c>
      <c r="J7" s="21" t="str">
        <f t="shared" ref="J7:L25" si="22">IFERROR(G7/G$27,"")</f>
        <v/>
      </c>
      <c r="K7" s="21" t="str">
        <f t="shared" si="4"/>
        <v/>
      </c>
      <c r="L7" s="22" t="str">
        <f t="shared" si="4"/>
        <v/>
      </c>
      <c r="M7" s="29" t="str">
        <f>+D$120</f>
        <v/>
      </c>
      <c r="N7" s="21" t="str">
        <f t="shared" ref="N7:N15" si="23">IFERROR($M7*J7,"")</f>
        <v/>
      </c>
      <c r="O7" s="21" t="str">
        <f t="shared" si="5"/>
        <v/>
      </c>
      <c r="P7" s="21" t="str">
        <f t="shared" si="5"/>
        <v/>
      </c>
      <c r="Q7" s="21" t="str">
        <f t="shared" ref="Q7:Q25" si="24">IFERROR(N7/N$27,"")</f>
        <v/>
      </c>
      <c r="R7" s="21" t="str">
        <f t="shared" si="6"/>
        <v/>
      </c>
      <c r="S7" s="22" t="str">
        <f t="shared" si="6"/>
        <v/>
      </c>
      <c r="T7" s="29" t="str">
        <f>+D$105</f>
        <v/>
      </c>
      <c r="U7" s="21" t="str">
        <f t="shared" ref="U7:U15" si="25">IFERROR($T7*Q7,"")</f>
        <v/>
      </c>
      <c r="V7" s="21" t="str">
        <f t="shared" si="7"/>
        <v/>
      </c>
      <c r="W7" s="21" t="str">
        <f t="shared" si="7"/>
        <v/>
      </c>
      <c r="X7" s="21" t="str">
        <f t="shared" ref="X7:X25" si="26">IFERROR(U7/U$27,"")</f>
        <v/>
      </c>
      <c r="Y7" s="21" t="str">
        <f t="shared" si="8"/>
        <v/>
      </c>
      <c r="Z7" s="22" t="str">
        <f t="shared" si="8"/>
        <v/>
      </c>
      <c r="AA7" s="29">
        <f t="shared" ref="AA7:AA15" si="27">+H46</f>
        <v>0</v>
      </c>
      <c r="AB7" s="21" t="str">
        <f t="shared" ref="AB7:AB15" si="28">IFERROR(X7*$AA7,"")</f>
        <v/>
      </c>
      <c r="AC7" s="21" t="str">
        <f t="shared" si="9"/>
        <v/>
      </c>
      <c r="AD7" s="21" t="str">
        <f t="shared" si="9"/>
        <v/>
      </c>
      <c r="AE7" s="21" t="str">
        <f t="shared" ref="AE7:AE25" si="29">IFERROR(AB7/AB$27,"")</f>
        <v/>
      </c>
      <c r="AF7" s="21" t="str">
        <f t="shared" si="10"/>
        <v/>
      </c>
      <c r="AG7" s="22" t="str">
        <f t="shared" si="10"/>
        <v/>
      </c>
      <c r="AH7" s="29">
        <f>+D$125</f>
        <v>1.1000000000000001</v>
      </c>
      <c r="AI7" s="38" t="str">
        <f t="shared" si="11"/>
        <v/>
      </c>
      <c r="AJ7" s="38" t="str">
        <f t="shared" si="12"/>
        <v/>
      </c>
      <c r="AK7" s="38" t="str">
        <f t="shared" si="13"/>
        <v/>
      </c>
      <c r="AL7" s="21" t="str">
        <f t="shared" ref="AL7:AN22" si="30">IFERROR(((AI7/AI$27)*$AX$2)+(CT38*$AX$3)+$M7*$AX$4,"")</f>
        <v/>
      </c>
      <c r="AM7" s="21" t="str">
        <f t="shared" si="14"/>
        <v/>
      </c>
      <c r="AN7" s="22" t="str">
        <f t="shared" si="14"/>
        <v/>
      </c>
      <c r="AO7" s="33" t="str">
        <f t="shared" ref="AO7:AQ25" si="31">IFERROR(ROUND(DT8*AO$3,0),"")</f>
        <v/>
      </c>
      <c r="AP7" s="7" t="str">
        <f t="shared" si="31"/>
        <v/>
      </c>
      <c r="AQ7" s="34" t="str">
        <f t="shared" si="31"/>
        <v/>
      </c>
      <c r="AR7" s="29" t="str">
        <f t="shared" ref="AR7:AT25" si="32">IFERROR(AO7/AO$27,"")</f>
        <v/>
      </c>
      <c r="AS7" s="21" t="str">
        <f t="shared" si="15"/>
        <v/>
      </c>
      <c r="AT7" s="22" t="str">
        <f t="shared" si="15"/>
        <v/>
      </c>
      <c r="AU7" s="7">
        <f t="shared" ref="AU7:AU25" si="33">SUM(AO7:AQ7)</f>
        <v>0</v>
      </c>
      <c r="BD7" s="2">
        <v>1</v>
      </c>
      <c r="BE7" s="2">
        <v>2</v>
      </c>
      <c r="BF7" s="2">
        <v>3</v>
      </c>
      <c r="BG7" s="2">
        <v>4</v>
      </c>
      <c r="BH7" s="2">
        <v>5</v>
      </c>
      <c r="BI7" s="2">
        <v>6</v>
      </c>
      <c r="BJ7" s="2">
        <v>7</v>
      </c>
      <c r="BK7" s="2">
        <v>8</v>
      </c>
      <c r="BL7" s="2">
        <v>9</v>
      </c>
      <c r="BM7" s="2">
        <v>10</v>
      </c>
      <c r="BN7" s="10"/>
      <c r="BT7" s="8">
        <f t="shared" si="16"/>
        <v>0</v>
      </c>
      <c r="CR7" s="2" t="s">
        <v>161</v>
      </c>
      <c r="CS7" s="2" t="str">
        <f>IF(C84&gt;0,C84,"")</f>
        <v/>
      </c>
      <c r="CT7" s="2" t="str">
        <f t="shared" si="17"/>
        <v/>
      </c>
      <c r="CU7" s="2" t="str">
        <f t="shared" si="17"/>
        <v/>
      </c>
      <c r="CV7" s="2" t="str">
        <f t="shared" si="17"/>
        <v/>
      </c>
      <c r="CW7" s="2" t="str">
        <f t="shared" si="17"/>
        <v/>
      </c>
      <c r="CX7" s="2" t="str">
        <f t="shared" si="17"/>
        <v/>
      </c>
      <c r="CY7" s="2" t="str">
        <f t="shared" si="17"/>
        <v/>
      </c>
      <c r="CZ7" s="2" t="str">
        <f t="shared" si="17"/>
        <v/>
      </c>
      <c r="DA7" s="2" t="str">
        <f t="shared" si="17"/>
        <v/>
      </c>
      <c r="DB7" s="2" t="str">
        <f t="shared" si="17"/>
        <v/>
      </c>
      <c r="DC7" s="2" t="str">
        <f>IF(C131&gt;0,C131,"")</f>
        <v/>
      </c>
      <c r="DD7" s="2" t="str">
        <f t="shared" si="18"/>
        <v/>
      </c>
      <c r="DE7" s="2" t="str">
        <f t="shared" si="18"/>
        <v/>
      </c>
      <c r="DF7" s="2" t="str">
        <f t="shared" si="18"/>
        <v/>
      </c>
      <c r="DG7" s="2" t="str">
        <f t="shared" si="18"/>
        <v/>
      </c>
      <c r="DH7" s="2" t="str">
        <f t="shared" si="18"/>
        <v/>
      </c>
      <c r="DI7" s="2" t="str">
        <f t="shared" si="18"/>
        <v/>
      </c>
      <c r="DJ7" s="2" t="str">
        <f t="shared" si="18"/>
        <v/>
      </c>
      <c r="DK7" s="2" t="str">
        <f t="shared" si="18"/>
        <v/>
      </c>
      <c r="DL7" s="2" t="str">
        <f t="shared" si="18"/>
        <v/>
      </c>
      <c r="DO7" s="2">
        <f t="shared" si="19"/>
        <v>2</v>
      </c>
      <c r="DP7" s="11">
        <f t="shared" si="1"/>
        <v>21.5</v>
      </c>
      <c r="DQ7" s="2">
        <f t="shared" si="20"/>
        <v>3.25</v>
      </c>
      <c r="DT7" s="5" t="str">
        <f>IFERROR(AL6/AL$27,"")</f>
        <v/>
      </c>
      <c r="DU7" s="5" t="str">
        <f t="shared" ref="DU7:DV22" si="34">IFERROR(AM6/AM$27,"")</f>
        <v/>
      </c>
      <c r="DV7" s="5" t="str">
        <f t="shared" si="34"/>
        <v/>
      </c>
    </row>
    <row r="8" spans="2:126" x14ac:dyDescent="0.25">
      <c r="B8" s="2">
        <v>3</v>
      </c>
      <c r="C8" s="20">
        <f>+E$110</f>
        <v>0</v>
      </c>
      <c r="D8" s="7" t="str">
        <f t="shared" si="2"/>
        <v/>
      </c>
      <c r="E8" s="7" t="str">
        <f t="shared" si="2"/>
        <v/>
      </c>
      <c r="F8" s="7" t="str">
        <f t="shared" si="2"/>
        <v/>
      </c>
      <c r="G8" s="21" t="str">
        <f t="shared" si="21"/>
        <v/>
      </c>
      <c r="H8" s="21" t="str">
        <f t="shared" si="3"/>
        <v/>
      </c>
      <c r="I8" s="21" t="str">
        <f t="shared" si="3"/>
        <v/>
      </c>
      <c r="J8" s="21" t="str">
        <f t="shared" si="22"/>
        <v/>
      </c>
      <c r="K8" s="21" t="str">
        <f t="shared" si="4"/>
        <v/>
      </c>
      <c r="L8" s="22" t="str">
        <f t="shared" si="4"/>
        <v/>
      </c>
      <c r="M8" s="29" t="str">
        <f>+E$120</f>
        <v/>
      </c>
      <c r="N8" s="21" t="str">
        <f t="shared" si="23"/>
        <v/>
      </c>
      <c r="O8" s="21" t="str">
        <f t="shared" si="5"/>
        <v/>
      </c>
      <c r="P8" s="21" t="str">
        <f t="shared" si="5"/>
        <v/>
      </c>
      <c r="Q8" s="21" t="str">
        <f t="shared" si="24"/>
        <v/>
      </c>
      <c r="R8" s="21" t="str">
        <f t="shared" si="6"/>
        <v/>
      </c>
      <c r="S8" s="22" t="str">
        <f t="shared" si="6"/>
        <v/>
      </c>
      <c r="T8" s="29" t="str">
        <f>+E$105</f>
        <v/>
      </c>
      <c r="U8" s="21" t="str">
        <f t="shared" si="25"/>
        <v/>
      </c>
      <c r="V8" s="21" t="str">
        <f t="shared" si="7"/>
        <v/>
      </c>
      <c r="W8" s="21" t="str">
        <f t="shared" si="7"/>
        <v/>
      </c>
      <c r="X8" s="21" t="str">
        <f t="shared" si="26"/>
        <v/>
      </c>
      <c r="Y8" s="21" t="str">
        <f t="shared" si="8"/>
        <v/>
      </c>
      <c r="Z8" s="22" t="str">
        <f t="shared" si="8"/>
        <v/>
      </c>
      <c r="AA8" s="29">
        <f t="shared" si="27"/>
        <v>0</v>
      </c>
      <c r="AB8" s="21" t="str">
        <f t="shared" si="28"/>
        <v/>
      </c>
      <c r="AC8" s="21" t="str">
        <f t="shared" si="9"/>
        <v/>
      </c>
      <c r="AD8" s="21" t="str">
        <f t="shared" si="9"/>
        <v/>
      </c>
      <c r="AE8" s="21" t="str">
        <f t="shared" si="29"/>
        <v/>
      </c>
      <c r="AF8" s="21" t="str">
        <f t="shared" si="10"/>
        <v/>
      </c>
      <c r="AG8" s="22" t="str">
        <f t="shared" si="10"/>
        <v/>
      </c>
      <c r="AH8" s="29">
        <f>+E$125</f>
        <v>1.1000000000000001</v>
      </c>
      <c r="AI8" s="38" t="str">
        <f t="shared" si="11"/>
        <v/>
      </c>
      <c r="AJ8" s="38" t="str">
        <f t="shared" si="12"/>
        <v/>
      </c>
      <c r="AK8" s="38" t="str">
        <f t="shared" si="13"/>
        <v/>
      </c>
      <c r="AL8" s="21" t="str">
        <f t="shared" si="30"/>
        <v/>
      </c>
      <c r="AM8" s="21" t="str">
        <f t="shared" si="14"/>
        <v/>
      </c>
      <c r="AN8" s="22" t="str">
        <f t="shared" si="14"/>
        <v/>
      </c>
      <c r="AO8" s="33" t="str">
        <f t="shared" si="31"/>
        <v/>
      </c>
      <c r="AP8" s="7" t="str">
        <f t="shared" si="31"/>
        <v/>
      </c>
      <c r="AQ8" s="34" t="str">
        <f t="shared" si="31"/>
        <v/>
      </c>
      <c r="AR8" s="29" t="str">
        <f t="shared" si="32"/>
        <v/>
      </c>
      <c r="AS8" s="21" t="str">
        <f t="shared" si="15"/>
        <v/>
      </c>
      <c r="AT8" s="22" t="str">
        <f t="shared" si="15"/>
        <v/>
      </c>
      <c r="AU8" s="7">
        <f t="shared" si="33"/>
        <v>0</v>
      </c>
      <c r="BC8" t="s">
        <v>57</v>
      </c>
      <c r="BD8" s="4">
        <v>0</v>
      </c>
      <c r="BE8" s="4">
        <v>0</v>
      </c>
      <c r="BF8" s="4">
        <v>0</v>
      </c>
      <c r="BG8" s="4">
        <v>0.1</v>
      </c>
      <c r="BH8" s="4">
        <v>0.2</v>
      </c>
      <c r="BI8" s="4">
        <v>0.3</v>
      </c>
      <c r="BJ8" s="4">
        <v>0.4</v>
      </c>
      <c r="BK8" s="4">
        <v>0.5</v>
      </c>
      <c r="BL8" s="4">
        <v>0.6</v>
      </c>
      <c r="BM8" s="4">
        <v>0.8</v>
      </c>
      <c r="BN8" s="10"/>
      <c r="BT8" s="8">
        <f t="shared" si="16"/>
        <v>0</v>
      </c>
      <c r="DO8" s="2">
        <f t="shared" si="19"/>
        <v>2.5</v>
      </c>
      <c r="DP8" s="11">
        <f t="shared" si="1"/>
        <v>17.5</v>
      </c>
      <c r="DQ8" s="2">
        <f t="shared" si="20"/>
        <v>4</v>
      </c>
      <c r="DT8" s="5" t="str">
        <f t="shared" ref="DT8:DV26" si="35">IFERROR(AL7/AL$27,"")</f>
        <v/>
      </c>
      <c r="DU8" s="5" t="str">
        <f t="shared" si="34"/>
        <v/>
      </c>
      <c r="DV8" s="5" t="str">
        <f t="shared" si="34"/>
        <v/>
      </c>
    </row>
    <row r="9" spans="2:126" x14ac:dyDescent="0.25">
      <c r="B9" s="2">
        <v>4</v>
      </c>
      <c r="C9" s="20">
        <f>+F$110</f>
        <v>0</v>
      </c>
      <c r="D9" s="7" t="str">
        <f t="shared" si="2"/>
        <v/>
      </c>
      <c r="E9" s="7" t="str">
        <f t="shared" si="2"/>
        <v/>
      </c>
      <c r="F9" s="7" t="str">
        <f t="shared" si="2"/>
        <v/>
      </c>
      <c r="G9" s="21" t="str">
        <f t="shared" si="21"/>
        <v/>
      </c>
      <c r="H9" s="21" t="str">
        <f t="shared" si="3"/>
        <v/>
      </c>
      <c r="I9" s="21" t="str">
        <f t="shared" si="3"/>
        <v/>
      </c>
      <c r="J9" s="21" t="str">
        <f t="shared" si="22"/>
        <v/>
      </c>
      <c r="K9" s="21" t="str">
        <f t="shared" si="4"/>
        <v/>
      </c>
      <c r="L9" s="22" t="str">
        <f t="shared" si="4"/>
        <v/>
      </c>
      <c r="M9" s="29" t="str">
        <f>+F$120</f>
        <v/>
      </c>
      <c r="N9" s="21" t="str">
        <f t="shared" si="23"/>
        <v/>
      </c>
      <c r="O9" s="21" t="str">
        <f t="shared" si="5"/>
        <v/>
      </c>
      <c r="P9" s="21" t="str">
        <f t="shared" si="5"/>
        <v/>
      </c>
      <c r="Q9" s="21" t="str">
        <f t="shared" si="24"/>
        <v/>
      </c>
      <c r="R9" s="21" t="str">
        <f t="shared" si="6"/>
        <v/>
      </c>
      <c r="S9" s="22" t="str">
        <f t="shared" si="6"/>
        <v/>
      </c>
      <c r="T9" s="29" t="str">
        <f>+F$105</f>
        <v/>
      </c>
      <c r="U9" s="21" t="str">
        <f t="shared" si="25"/>
        <v/>
      </c>
      <c r="V9" s="21" t="str">
        <f t="shared" si="7"/>
        <v/>
      </c>
      <c r="W9" s="21" t="str">
        <f t="shared" si="7"/>
        <v/>
      </c>
      <c r="X9" s="21" t="str">
        <f t="shared" si="26"/>
        <v/>
      </c>
      <c r="Y9" s="21" t="str">
        <f t="shared" si="8"/>
        <v/>
      </c>
      <c r="Z9" s="22" t="str">
        <f t="shared" si="8"/>
        <v/>
      </c>
      <c r="AA9" s="29">
        <f t="shared" si="27"/>
        <v>0</v>
      </c>
      <c r="AB9" s="21" t="str">
        <f t="shared" si="28"/>
        <v/>
      </c>
      <c r="AC9" s="21" t="str">
        <f t="shared" si="9"/>
        <v/>
      </c>
      <c r="AD9" s="21" t="str">
        <f t="shared" si="9"/>
        <v/>
      </c>
      <c r="AE9" s="21" t="str">
        <f t="shared" si="29"/>
        <v/>
      </c>
      <c r="AF9" s="21" t="str">
        <f t="shared" si="10"/>
        <v/>
      </c>
      <c r="AG9" s="22" t="str">
        <f t="shared" si="10"/>
        <v/>
      </c>
      <c r="AH9" s="29">
        <f>+F$125</f>
        <v>1.1000000000000001</v>
      </c>
      <c r="AI9" s="38" t="str">
        <f t="shared" si="11"/>
        <v/>
      </c>
      <c r="AJ9" s="38" t="str">
        <f t="shared" si="12"/>
        <v/>
      </c>
      <c r="AK9" s="38" t="str">
        <f t="shared" si="13"/>
        <v/>
      </c>
      <c r="AL9" s="21" t="str">
        <f t="shared" si="30"/>
        <v/>
      </c>
      <c r="AM9" s="21" t="str">
        <f t="shared" si="14"/>
        <v/>
      </c>
      <c r="AN9" s="22" t="str">
        <f t="shared" si="14"/>
        <v/>
      </c>
      <c r="AO9" s="33" t="str">
        <f t="shared" si="31"/>
        <v/>
      </c>
      <c r="AP9" s="7" t="str">
        <f t="shared" si="31"/>
        <v/>
      </c>
      <c r="AQ9" s="34" t="str">
        <f t="shared" si="31"/>
        <v/>
      </c>
      <c r="AR9" s="29" t="str">
        <f t="shared" si="32"/>
        <v/>
      </c>
      <c r="AS9" s="21" t="str">
        <f t="shared" si="15"/>
        <v/>
      </c>
      <c r="AT9" s="22" t="str">
        <f t="shared" si="15"/>
        <v/>
      </c>
      <c r="AU9" s="7">
        <f t="shared" si="33"/>
        <v>0</v>
      </c>
      <c r="BD9" s="2">
        <v>1</v>
      </c>
      <c r="BE9" s="2">
        <v>2</v>
      </c>
      <c r="BF9" s="2">
        <v>3</v>
      </c>
      <c r="BG9" s="2">
        <v>4</v>
      </c>
      <c r="BH9" s="2">
        <v>5</v>
      </c>
      <c r="BI9" s="2">
        <v>6</v>
      </c>
      <c r="BJ9" s="2">
        <v>7</v>
      </c>
      <c r="BK9" s="2">
        <v>8</v>
      </c>
      <c r="BL9" s="2">
        <v>9</v>
      </c>
      <c r="BM9" s="2">
        <v>10</v>
      </c>
      <c r="BT9" s="8">
        <f t="shared" si="16"/>
        <v>0</v>
      </c>
      <c r="CQ9" s="2" t="s">
        <v>132</v>
      </c>
      <c r="CR9" s="2">
        <v>2.5</v>
      </c>
      <c r="CS9" s="2" t="str">
        <f>IFERROR(CS$6-$CR9,"")</f>
        <v/>
      </c>
      <c r="CT9" s="2" t="str">
        <f t="shared" ref="CT9:DL11" si="36">IFERROR(CT$6-$CR9,"")</f>
        <v/>
      </c>
      <c r="CU9" s="2" t="str">
        <f t="shared" si="36"/>
        <v/>
      </c>
      <c r="CV9" s="2" t="str">
        <f t="shared" si="36"/>
        <v/>
      </c>
      <c r="CW9" s="2" t="str">
        <f t="shared" si="36"/>
        <v/>
      </c>
      <c r="CX9" s="2" t="str">
        <f t="shared" si="36"/>
        <v/>
      </c>
      <c r="CY9" s="2" t="str">
        <f t="shared" si="36"/>
        <v/>
      </c>
      <c r="CZ9" s="2" t="str">
        <f t="shared" si="36"/>
        <v/>
      </c>
      <c r="DA9" s="2" t="str">
        <f t="shared" si="36"/>
        <v/>
      </c>
      <c r="DB9" s="2" t="str">
        <f t="shared" si="36"/>
        <v/>
      </c>
      <c r="DC9" s="2" t="str">
        <f t="shared" si="36"/>
        <v/>
      </c>
      <c r="DD9" s="2" t="str">
        <f t="shared" si="36"/>
        <v/>
      </c>
      <c r="DE9" s="2" t="str">
        <f t="shared" si="36"/>
        <v/>
      </c>
      <c r="DF9" s="2" t="str">
        <f t="shared" si="36"/>
        <v/>
      </c>
      <c r="DG9" s="2" t="str">
        <f t="shared" si="36"/>
        <v/>
      </c>
      <c r="DH9" s="2" t="str">
        <f t="shared" si="36"/>
        <v/>
      </c>
      <c r="DI9" s="2" t="str">
        <f t="shared" si="36"/>
        <v/>
      </c>
      <c r="DJ9" s="2" t="str">
        <f t="shared" si="36"/>
        <v/>
      </c>
      <c r="DK9" s="2" t="str">
        <f t="shared" si="36"/>
        <v/>
      </c>
      <c r="DL9" s="2" t="str">
        <f t="shared" si="36"/>
        <v/>
      </c>
      <c r="DO9" s="2">
        <f t="shared" si="19"/>
        <v>3</v>
      </c>
      <c r="DP9" s="11">
        <f t="shared" si="1"/>
        <v>12.75</v>
      </c>
      <c r="DQ9" s="2">
        <f t="shared" si="20"/>
        <v>4.75</v>
      </c>
      <c r="DT9" s="5" t="str">
        <f t="shared" si="35"/>
        <v/>
      </c>
      <c r="DU9" s="5" t="str">
        <f t="shared" si="34"/>
        <v/>
      </c>
      <c r="DV9" s="5" t="str">
        <f t="shared" si="34"/>
        <v/>
      </c>
    </row>
    <row r="10" spans="2:126" x14ac:dyDescent="0.25">
      <c r="B10" s="2">
        <v>5</v>
      </c>
      <c r="C10" s="20">
        <f>+G$110</f>
        <v>0</v>
      </c>
      <c r="D10" s="7" t="str">
        <f t="shared" si="2"/>
        <v/>
      </c>
      <c r="E10" s="7" t="str">
        <f t="shared" si="2"/>
        <v/>
      </c>
      <c r="F10" s="7" t="str">
        <f t="shared" si="2"/>
        <v/>
      </c>
      <c r="G10" s="21" t="str">
        <f t="shared" si="21"/>
        <v/>
      </c>
      <c r="H10" s="21" t="str">
        <f t="shared" si="3"/>
        <v/>
      </c>
      <c r="I10" s="21" t="str">
        <f t="shared" si="3"/>
        <v/>
      </c>
      <c r="J10" s="21" t="str">
        <f t="shared" si="22"/>
        <v/>
      </c>
      <c r="K10" s="21" t="str">
        <f t="shared" si="4"/>
        <v/>
      </c>
      <c r="L10" s="22" t="str">
        <f t="shared" si="4"/>
        <v/>
      </c>
      <c r="M10" s="29" t="str">
        <f>+G$120</f>
        <v/>
      </c>
      <c r="N10" s="21" t="str">
        <f t="shared" si="23"/>
        <v/>
      </c>
      <c r="O10" s="21" t="str">
        <f t="shared" si="5"/>
        <v/>
      </c>
      <c r="P10" s="21" t="str">
        <f t="shared" si="5"/>
        <v/>
      </c>
      <c r="Q10" s="21" t="str">
        <f t="shared" si="24"/>
        <v/>
      </c>
      <c r="R10" s="21" t="str">
        <f t="shared" si="6"/>
        <v/>
      </c>
      <c r="S10" s="22" t="str">
        <f t="shared" si="6"/>
        <v/>
      </c>
      <c r="T10" s="29" t="str">
        <f>+G$105</f>
        <v/>
      </c>
      <c r="U10" s="21" t="str">
        <f t="shared" si="25"/>
        <v/>
      </c>
      <c r="V10" s="21" t="str">
        <f t="shared" si="7"/>
        <v/>
      </c>
      <c r="W10" s="21" t="str">
        <f t="shared" si="7"/>
        <v/>
      </c>
      <c r="X10" s="21" t="str">
        <f t="shared" si="26"/>
        <v/>
      </c>
      <c r="Y10" s="21" t="str">
        <f t="shared" si="8"/>
        <v/>
      </c>
      <c r="Z10" s="22" t="str">
        <f t="shared" si="8"/>
        <v/>
      </c>
      <c r="AA10" s="29">
        <f t="shared" si="27"/>
        <v>0</v>
      </c>
      <c r="AB10" s="21" t="str">
        <f t="shared" si="28"/>
        <v/>
      </c>
      <c r="AC10" s="21" t="str">
        <f t="shared" si="9"/>
        <v/>
      </c>
      <c r="AD10" s="21" t="str">
        <f t="shared" si="9"/>
        <v/>
      </c>
      <c r="AE10" s="21" t="str">
        <f t="shared" si="29"/>
        <v/>
      </c>
      <c r="AF10" s="21" t="str">
        <f t="shared" si="10"/>
        <v/>
      </c>
      <c r="AG10" s="22" t="str">
        <f t="shared" si="10"/>
        <v/>
      </c>
      <c r="AH10" s="29">
        <f>+G$125</f>
        <v>1.1000000000000001</v>
      </c>
      <c r="AI10" s="38" t="str">
        <f t="shared" si="11"/>
        <v/>
      </c>
      <c r="AJ10" s="38" t="str">
        <f t="shared" si="12"/>
        <v/>
      </c>
      <c r="AK10" s="38" t="str">
        <f t="shared" si="13"/>
        <v/>
      </c>
      <c r="AL10" s="21" t="str">
        <f t="shared" si="30"/>
        <v/>
      </c>
      <c r="AM10" s="21" t="str">
        <f t="shared" si="14"/>
        <v/>
      </c>
      <c r="AN10" s="22" t="str">
        <f t="shared" si="14"/>
        <v/>
      </c>
      <c r="AO10" s="33" t="str">
        <f t="shared" si="31"/>
        <v/>
      </c>
      <c r="AP10" s="7" t="str">
        <f t="shared" si="31"/>
        <v/>
      </c>
      <c r="AQ10" s="34" t="str">
        <f t="shared" si="31"/>
        <v/>
      </c>
      <c r="AR10" s="29" t="str">
        <f t="shared" si="32"/>
        <v/>
      </c>
      <c r="AS10" s="21" t="str">
        <f t="shared" si="15"/>
        <v/>
      </c>
      <c r="AT10" s="22" t="str">
        <f t="shared" si="15"/>
        <v/>
      </c>
      <c r="AU10" s="7">
        <f t="shared" si="33"/>
        <v>0</v>
      </c>
      <c r="BC10" t="s">
        <v>58</v>
      </c>
      <c r="BD10" s="4">
        <v>0.6</v>
      </c>
      <c r="BE10" s="4">
        <v>0.6</v>
      </c>
      <c r="BF10" s="4">
        <v>0.6</v>
      </c>
      <c r="BG10" s="4">
        <v>0.5</v>
      </c>
      <c r="BH10" s="4">
        <v>0.4</v>
      </c>
      <c r="BI10" s="4">
        <v>0.4</v>
      </c>
      <c r="BJ10" s="4">
        <v>0.4</v>
      </c>
      <c r="BK10" s="4">
        <v>0.4</v>
      </c>
      <c r="BL10" s="4">
        <v>0.4</v>
      </c>
      <c r="BM10" s="4">
        <v>0.2</v>
      </c>
      <c r="BT10" s="8">
        <f t="shared" si="16"/>
        <v>0</v>
      </c>
      <c r="CQ10" s="2" t="s">
        <v>158</v>
      </c>
      <c r="CR10" s="2">
        <v>5.5</v>
      </c>
      <c r="CS10" s="2" t="str">
        <f t="shared" ref="CS10:DH11" si="37">IFERROR(CS$6-$CR10,"")</f>
        <v/>
      </c>
      <c r="CT10" s="2" t="str">
        <f t="shared" si="37"/>
        <v/>
      </c>
      <c r="CU10" s="2" t="str">
        <f t="shared" si="37"/>
        <v/>
      </c>
      <c r="CV10" s="2" t="str">
        <f t="shared" si="37"/>
        <v/>
      </c>
      <c r="CW10" s="2" t="str">
        <f t="shared" si="37"/>
        <v/>
      </c>
      <c r="CX10" s="2" t="str">
        <f t="shared" si="37"/>
        <v/>
      </c>
      <c r="CY10" s="2" t="str">
        <f t="shared" si="37"/>
        <v/>
      </c>
      <c r="CZ10" s="2" t="str">
        <f t="shared" si="37"/>
        <v/>
      </c>
      <c r="DA10" s="2" t="str">
        <f t="shared" si="37"/>
        <v/>
      </c>
      <c r="DB10" s="2" t="str">
        <f t="shared" si="37"/>
        <v/>
      </c>
      <c r="DC10" s="2" t="str">
        <f t="shared" si="37"/>
        <v/>
      </c>
      <c r="DD10" s="2" t="str">
        <f t="shared" si="37"/>
        <v/>
      </c>
      <c r="DE10" s="2" t="str">
        <f t="shared" si="37"/>
        <v/>
      </c>
      <c r="DF10" s="2" t="str">
        <f t="shared" si="37"/>
        <v/>
      </c>
      <c r="DG10" s="2" t="str">
        <f t="shared" si="37"/>
        <v/>
      </c>
      <c r="DH10" s="2" t="str">
        <f t="shared" si="37"/>
        <v/>
      </c>
      <c r="DI10" s="2" t="str">
        <f t="shared" si="36"/>
        <v/>
      </c>
      <c r="DJ10" s="2" t="str">
        <f t="shared" si="36"/>
        <v/>
      </c>
      <c r="DK10" s="2" t="str">
        <f t="shared" si="36"/>
        <v/>
      </c>
      <c r="DL10" s="2" t="str">
        <f t="shared" si="36"/>
        <v/>
      </c>
      <c r="DO10" s="2">
        <f t="shared" si="19"/>
        <v>3.5</v>
      </c>
      <c r="DP10" s="11">
        <f t="shared" si="1"/>
        <v>7.25</v>
      </c>
      <c r="DQ10" s="2">
        <f t="shared" si="20"/>
        <v>5.5</v>
      </c>
      <c r="DT10" s="5" t="str">
        <f t="shared" si="35"/>
        <v/>
      </c>
      <c r="DU10" s="5" t="str">
        <f t="shared" si="34"/>
        <v/>
      </c>
      <c r="DV10" s="5" t="str">
        <f t="shared" si="34"/>
        <v/>
      </c>
    </row>
    <row r="11" spans="2:126" x14ac:dyDescent="0.25">
      <c r="B11" s="2">
        <v>6</v>
      </c>
      <c r="C11" s="20">
        <f>+H$110</f>
        <v>0</v>
      </c>
      <c r="D11" s="7" t="str">
        <f t="shared" si="2"/>
        <v/>
      </c>
      <c r="E11" s="7" t="str">
        <f t="shared" si="2"/>
        <v/>
      </c>
      <c r="F11" s="7" t="str">
        <f t="shared" si="2"/>
        <v/>
      </c>
      <c r="G11" s="21" t="str">
        <f t="shared" si="21"/>
        <v/>
      </c>
      <c r="H11" s="21" t="str">
        <f t="shared" si="3"/>
        <v/>
      </c>
      <c r="I11" s="21" t="str">
        <f t="shared" si="3"/>
        <v/>
      </c>
      <c r="J11" s="21" t="str">
        <f t="shared" si="22"/>
        <v/>
      </c>
      <c r="K11" s="21" t="str">
        <f t="shared" si="4"/>
        <v/>
      </c>
      <c r="L11" s="22" t="str">
        <f t="shared" si="4"/>
        <v/>
      </c>
      <c r="M11" s="29" t="str">
        <f>+H$120</f>
        <v/>
      </c>
      <c r="N11" s="21" t="str">
        <f t="shared" si="23"/>
        <v/>
      </c>
      <c r="O11" s="21" t="str">
        <f t="shared" si="5"/>
        <v/>
      </c>
      <c r="P11" s="21" t="str">
        <f t="shared" si="5"/>
        <v/>
      </c>
      <c r="Q11" s="21" t="str">
        <f t="shared" si="24"/>
        <v/>
      </c>
      <c r="R11" s="21" t="str">
        <f t="shared" si="6"/>
        <v/>
      </c>
      <c r="S11" s="22" t="str">
        <f t="shared" si="6"/>
        <v/>
      </c>
      <c r="T11" s="29" t="str">
        <f>+H$105</f>
        <v/>
      </c>
      <c r="U11" s="21" t="str">
        <f t="shared" si="25"/>
        <v/>
      </c>
      <c r="V11" s="21" t="str">
        <f t="shared" si="7"/>
        <v/>
      </c>
      <c r="W11" s="21" t="str">
        <f t="shared" si="7"/>
        <v/>
      </c>
      <c r="X11" s="21" t="str">
        <f t="shared" si="26"/>
        <v/>
      </c>
      <c r="Y11" s="21" t="str">
        <f t="shared" si="8"/>
        <v/>
      </c>
      <c r="Z11" s="22" t="str">
        <f t="shared" si="8"/>
        <v/>
      </c>
      <c r="AA11" s="29">
        <f t="shared" si="27"/>
        <v>0</v>
      </c>
      <c r="AB11" s="21" t="str">
        <f t="shared" si="28"/>
        <v/>
      </c>
      <c r="AC11" s="21" t="str">
        <f t="shared" si="9"/>
        <v/>
      </c>
      <c r="AD11" s="21" t="str">
        <f t="shared" si="9"/>
        <v/>
      </c>
      <c r="AE11" s="21" t="str">
        <f t="shared" si="29"/>
        <v/>
      </c>
      <c r="AF11" s="21" t="str">
        <f t="shared" si="10"/>
        <v/>
      </c>
      <c r="AG11" s="22" t="str">
        <f t="shared" si="10"/>
        <v/>
      </c>
      <c r="AH11" s="29">
        <f>+H$125</f>
        <v>1.1000000000000001</v>
      </c>
      <c r="AI11" s="38" t="str">
        <f t="shared" si="11"/>
        <v/>
      </c>
      <c r="AJ11" s="38" t="str">
        <f t="shared" si="12"/>
        <v/>
      </c>
      <c r="AK11" s="38" t="str">
        <f t="shared" si="13"/>
        <v/>
      </c>
      <c r="AL11" s="21" t="str">
        <f t="shared" si="30"/>
        <v/>
      </c>
      <c r="AM11" s="21" t="str">
        <f t="shared" si="14"/>
        <v/>
      </c>
      <c r="AN11" s="22" t="str">
        <f t="shared" si="14"/>
        <v/>
      </c>
      <c r="AO11" s="33" t="str">
        <f t="shared" si="31"/>
        <v/>
      </c>
      <c r="AP11" s="7" t="str">
        <f t="shared" si="31"/>
        <v/>
      </c>
      <c r="AQ11" s="34" t="str">
        <f t="shared" si="31"/>
        <v/>
      </c>
      <c r="AR11" s="29" t="str">
        <f t="shared" si="32"/>
        <v/>
      </c>
      <c r="AS11" s="21" t="str">
        <f t="shared" si="15"/>
        <v/>
      </c>
      <c r="AT11" s="22" t="str">
        <f t="shared" si="15"/>
        <v/>
      </c>
      <c r="AU11" s="7">
        <f t="shared" si="33"/>
        <v>0</v>
      </c>
      <c r="BT11" s="8">
        <f t="shared" si="16"/>
        <v>0</v>
      </c>
      <c r="CQ11" s="2" t="s">
        <v>159</v>
      </c>
      <c r="CR11" s="2">
        <v>8.5</v>
      </c>
      <c r="CS11" s="2" t="str">
        <f t="shared" si="37"/>
        <v/>
      </c>
      <c r="CT11" s="2" t="str">
        <f t="shared" si="36"/>
        <v/>
      </c>
      <c r="CU11" s="2" t="str">
        <f t="shared" si="36"/>
        <v/>
      </c>
      <c r="CV11" s="2" t="str">
        <f t="shared" si="36"/>
        <v/>
      </c>
      <c r="CW11" s="2" t="str">
        <f t="shared" si="36"/>
        <v/>
      </c>
      <c r="CX11" s="2" t="str">
        <f t="shared" si="36"/>
        <v/>
      </c>
      <c r="CY11" s="2" t="str">
        <f t="shared" si="36"/>
        <v/>
      </c>
      <c r="CZ11" s="2" t="str">
        <f t="shared" si="36"/>
        <v/>
      </c>
      <c r="DA11" s="2" t="str">
        <f t="shared" si="36"/>
        <v/>
      </c>
      <c r="DB11" s="2" t="str">
        <f t="shared" si="36"/>
        <v/>
      </c>
      <c r="DC11" s="2" t="str">
        <f t="shared" si="36"/>
        <v/>
      </c>
      <c r="DD11" s="2" t="str">
        <f t="shared" si="36"/>
        <v/>
      </c>
      <c r="DE11" s="2" t="str">
        <f t="shared" si="36"/>
        <v/>
      </c>
      <c r="DF11" s="2" t="str">
        <f t="shared" si="36"/>
        <v/>
      </c>
      <c r="DG11" s="2" t="str">
        <f t="shared" si="36"/>
        <v/>
      </c>
      <c r="DH11" s="2" t="str">
        <f t="shared" si="36"/>
        <v/>
      </c>
      <c r="DI11" s="2" t="str">
        <f t="shared" si="36"/>
        <v/>
      </c>
      <c r="DJ11" s="2" t="str">
        <f t="shared" si="36"/>
        <v/>
      </c>
      <c r="DK11" s="2" t="str">
        <f t="shared" si="36"/>
        <v/>
      </c>
      <c r="DL11" s="2" t="str">
        <f t="shared" si="36"/>
        <v/>
      </c>
      <c r="DO11" s="2">
        <f t="shared" si="19"/>
        <v>4</v>
      </c>
      <c r="DP11" s="11">
        <f t="shared" si="1"/>
        <v>1</v>
      </c>
      <c r="DQ11" s="2">
        <f t="shared" si="20"/>
        <v>6.25</v>
      </c>
      <c r="DT11" s="5" t="str">
        <f t="shared" si="35"/>
        <v/>
      </c>
      <c r="DU11" s="5" t="str">
        <f t="shared" si="34"/>
        <v/>
      </c>
      <c r="DV11" s="5" t="str">
        <f t="shared" si="34"/>
        <v/>
      </c>
    </row>
    <row r="12" spans="2:126" x14ac:dyDescent="0.25">
      <c r="B12" s="2">
        <v>7</v>
      </c>
      <c r="C12" s="20">
        <f>+I$110</f>
        <v>0</v>
      </c>
      <c r="D12" s="7" t="str">
        <f t="shared" si="2"/>
        <v/>
      </c>
      <c r="E12" s="7" t="str">
        <f t="shared" si="2"/>
        <v/>
      </c>
      <c r="F12" s="7" t="str">
        <f t="shared" si="2"/>
        <v/>
      </c>
      <c r="G12" s="21" t="str">
        <f t="shared" si="21"/>
        <v/>
      </c>
      <c r="H12" s="21" t="str">
        <f t="shared" si="3"/>
        <v/>
      </c>
      <c r="I12" s="21" t="str">
        <f t="shared" si="3"/>
        <v/>
      </c>
      <c r="J12" s="21" t="str">
        <f t="shared" si="22"/>
        <v/>
      </c>
      <c r="K12" s="21" t="str">
        <f t="shared" si="4"/>
        <v/>
      </c>
      <c r="L12" s="22" t="str">
        <f t="shared" si="4"/>
        <v/>
      </c>
      <c r="M12" s="29" t="str">
        <f>+I$120</f>
        <v/>
      </c>
      <c r="N12" s="21" t="str">
        <f t="shared" si="23"/>
        <v/>
      </c>
      <c r="O12" s="21" t="str">
        <f t="shared" si="5"/>
        <v/>
      </c>
      <c r="P12" s="21" t="str">
        <f t="shared" si="5"/>
        <v/>
      </c>
      <c r="Q12" s="21" t="str">
        <f t="shared" si="24"/>
        <v/>
      </c>
      <c r="R12" s="21" t="str">
        <f t="shared" si="6"/>
        <v/>
      </c>
      <c r="S12" s="22" t="str">
        <f t="shared" si="6"/>
        <v/>
      </c>
      <c r="T12" s="29" t="str">
        <f>+I$105</f>
        <v/>
      </c>
      <c r="U12" s="21" t="str">
        <f t="shared" si="25"/>
        <v/>
      </c>
      <c r="V12" s="21" t="str">
        <f t="shared" si="7"/>
        <v/>
      </c>
      <c r="W12" s="21" t="str">
        <f t="shared" si="7"/>
        <v/>
      </c>
      <c r="X12" s="21" t="str">
        <f t="shared" si="26"/>
        <v/>
      </c>
      <c r="Y12" s="21" t="str">
        <f t="shared" si="8"/>
        <v/>
      </c>
      <c r="Z12" s="22" t="str">
        <f t="shared" si="8"/>
        <v/>
      </c>
      <c r="AA12" s="29">
        <f t="shared" si="27"/>
        <v>0</v>
      </c>
      <c r="AB12" s="21" t="str">
        <f t="shared" si="28"/>
        <v/>
      </c>
      <c r="AC12" s="21" t="str">
        <f t="shared" si="9"/>
        <v/>
      </c>
      <c r="AD12" s="21" t="str">
        <f t="shared" si="9"/>
        <v/>
      </c>
      <c r="AE12" s="21" t="str">
        <f t="shared" si="29"/>
        <v/>
      </c>
      <c r="AF12" s="21" t="str">
        <f t="shared" si="10"/>
        <v/>
      </c>
      <c r="AG12" s="22" t="str">
        <f t="shared" si="10"/>
        <v/>
      </c>
      <c r="AH12" s="29">
        <f>+I$125</f>
        <v>1.1000000000000001</v>
      </c>
      <c r="AI12" s="38" t="str">
        <f t="shared" si="11"/>
        <v/>
      </c>
      <c r="AJ12" s="38" t="str">
        <f t="shared" si="12"/>
        <v/>
      </c>
      <c r="AK12" s="38" t="str">
        <f t="shared" si="13"/>
        <v/>
      </c>
      <c r="AL12" s="21" t="str">
        <f t="shared" si="30"/>
        <v/>
      </c>
      <c r="AM12" s="21" t="str">
        <f t="shared" si="14"/>
        <v/>
      </c>
      <c r="AN12" s="22" t="str">
        <f t="shared" si="14"/>
        <v/>
      </c>
      <c r="AO12" s="33" t="str">
        <f t="shared" si="31"/>
        <v/>
      </c>
      <c r="AP12" s="7" t="str">
        <f t="shared" si="31"/>
        <v/>
      </c>
      <c r="AQ12" s="34" t="str">
        <f t="shared" si="31"/>
        <v/>
      </c>
      <c r="AR12" s="29" t="str">
        <f t="shared" si="32"/>
        <v/>
      </c>
      <c r="AS12" s="21" t="str">
        <f t="shared" si="15"/>
        <v/>
      </c>
      <c r="AT12" s="22" t="str">
        <f t="shared" si="15"/>
        <v/>
      </c>
      <c r="AU12" s="7">
        <f t="shared" si="33"/>
        <v>0</v>
      </c>
      <c r="BC12" s="2" t="s">
        <v>59</v>
      </c>
      <c r="BD12" s="2">
        <v>1</v>
      </c>
      <c r="BE12" s="2">
        <v>2</v>
      </c>
      <c r="BF12" s="2">
        <v>3</v>
      </c>
      <c r="BG12" s="2">
        <v>4</v>
      </c>
      <c r="BH12" s="2">
        <v>5</v>
      </c>
      <c r="BI12" s="2">
        <v>6</v>
      </c>
      <c r="BJ12" s="2">
        <v>7</v>
      </c>
      <c r="BK12" s="2">
        <v>8</v>
      </c>
      <c r="BL12" s="2">
        <v>9</v>
      </c>
      <c r="BM12" s="2">
        <v>10</v>
      </c>
      <c r="BT12" s="8">
        <f t="shared" si="16"/>
        <v>0</v>
      </c>
      <c r="CQ12" s="2" t="s">
        <v>132</v>
      </c>
      <c r="CR12" s="2">
        <v>1</v>
      </c>
      <c r="CS12" s="2" t="str">
        <f>IFERROR(CS$7-$CR12,"")</f>
        <v/>
      </c>
      <c r="CT12" s="2" t="str">
        <f t="shared" ref="CT12:DL14" si="38">IFERROR(CT$7-$CR12,"")</f>
        <v/>
      </c>
      <c r="CU12" s="2" t="str">
        <f t="shared" si="38"/>
        <v/>
      </c>
      <c r="CV12" s="2" t="str">
        <f t="shared" si="38"/>
        <v/>
      </c>
      <c r="CW12" s="2" t="str">
        <f t="shared" si="38"/>
        <v/>
      </c>
      <c r="CX12" s="2" t="str">
        <f t="shared" si="38"/>
        <v/>
      </c>
      <c r="CY12" s="2" t="str">
        <f t="shared" si="38"/>
        <v/>
      </c>
      <c r="CZ12" s="2" t="str">
        <f t="shared" si="38"/>
        <v/>
      </c>
      <c r="DA12" s="2" t="str">
        <f t="shared" si="38"/>
        <v/>
      </c>
      <c r="DB12" s="2" t="str">
        <f t="shared" si="38"/>
        <v/>
      </c>
      <c r="DC12" s="2" t="str">
        <f t="shared" si="38"/>
        <v/>
      </c>
      <c r="DD12" s="2" t="str">
        <f t="shared" si="38"/>
        <v/>
      </c>
      <c r="DE12" s="2" t="str">
        <f t="shared" si="38"/>
        <v/>
      </c>
      <c r="DF12" s="2" t="str">
        <f t="shared" si="38"/>
        <v/>
      </c>
      <c r="DG12" s="2" t="str">
        <f t="shared" si="38"/>
        <v/>
      </c>
      <c r="DH12" s="2" t="str">
        <f t="shared" si="38"/>
        <v/>
      </c>
      <c r="DI12" s="2" t="str">
        <f t="shared" si="38"/>
        <v/>
      </c>
      <c r="DJ12" s="2" t="str">
        <f t="shared" si="38"/>
        <v/>
      </c>
      <c r="DK12" s="2" t="str">
        <f t="shared" si="38"/>
        <v/>
      </c>
      <c r="DL12" s="2" t="str">
        <f t="shared" si="38"/>
        <v/>
      </c>
      <c r="DO12" s="2">
        <f t="shared" si="19"/>
        <v>4.5</v>
      </c>
      <c r="DP12" s="11">
        <f t="shared" si="1"/>
        <v>0</v>
      </c>
      <c r="DQ12" s="2">
        <f t="shared" si="20"/>
        <v>7</v>
      </c>
      <c r="DT12" s="5" t="str">
        <f t="shared" si="35"/>
        <v/>
      </c>
      <c r="DU12" s="5" t="str">
        <f t="shared" si="34"/>
        <v/>
      </c>
      <c r="DV12" s="5" t="str">
        <f t="shared" si="34"/>
        <v/>
      </c>
    </row>
    <row r="13" spans="2:126" x14ac:dyDescent="0.25">
      <c r="B13" s="2">
        <v>8</v>
      </c>
      <c r="C13" s="20">
        <f>+J$110</f>
        <v>0</v>
      </c>
      <c r="D13" s="7" t="str">
        <f t="shared" si="2"/>
        <v/>
      </c>
      <c r="E13" s="7" t="str">
        <f t="shared" si="2"/>
        <v/>
      </c>
      <c r="F13" s="7" t="str">
        <f t="shared" si="2"/>
        <v/>
      </c>
      <c r="G13" s="21" t="str">
        <f t="shared" si="21"/>
        <v/>
      </c>
      <c r="H13" s="21" t="str">
        <f t="shared" si="3"/>
        <v/>
      </c>
      <c r="I13" s="21" t="str">
        <f t="shared" si="3"/>
        <v/>
      </c>
      <c r="J13" s="21" t="str">
        <f t="shared" si="22"/>
        <v/>
      </c>
      <c r="K13" s="21" t="str">
        <f t="shared" si="4"/>
        <v/>
      </c>
      <c r="L13" s="22" t="str">
        <f t="shared" si="4"/>
        <v/>
      </c>
      <c r="M13" s="29" t="str">
        <f>+J$120</f>
        <v/>
      </c>
      <c r="N13" s="21" t="str">
        <f t="shared" si="23"/>
        <v/>
      </c>
      <c r="O13" s="21" t="str">
        <f t="shared" si="5"/>
        <v/>
      </c>
      <c r="P13" s="21" t="str">
        <f t="shared" si="5"/>
        <v/>
      </c>
      <c r="Q13" s="21" t="str">
        <f t="shared" si="24"/>
        <v/>
      </c>
      <c r="R13" s="21" t="str">
        <f t="shared" si="6"/>
        <v/>
      </c>
      <c r="S13" s="22" t="str">
        <f t="shared" si="6"/>
        <v/>
      </c>
      <c r="T13" s="29" t="str">
        <f>+J$105</f>
        <v/>
      </c>
      <c r="U13" s="21" t="str">
        <f t="shared" si="25"/>
        <v/>
      </c>
      <c r="V13" s="21" t="str">
        <f t="shared" si="7"/>
        <v/>
      </c>
      <c r="W13" s="21" t="str">
        <f t="shared" si="7"/>
        <v/>
      </c>
      <c r="X13" s="21" t="str">
        <f t="shared" si="26"/>
        <v/>
      </c>
      <c r="Y13" s="21" t="str">
        <f t="shared" si="8"/>
        <v/>
      </c>
      <c r="Z13" s="22" t="str">
        <f t="shared" si="8"/>
        <v/>
      </c>
      <c r="AA13" s="29">
        <f t="shared" si="27"/>
        <v>0</v>
      </c>
      <c r="AB13" s="21" t="str">
        <f t="shared" si="28"/>
        <v/>
      </c>
      <c r="AC13" s="21" t="str">
        <f t="shared" si="9"/>
        <v/>
      </c>
      <c r="AD13" s="21" t="str">
        <f t="shared" si="9"/>
        <v/>
      </c>
      <c r="AE13" s="21" t="str">
        <f t="shared" si="29"/>
        <v/>
      </c>
      <c r="AF13" s="21" t="str">
        <f t="shared" si="10"/>
        <v/>
      </c>
      <c r="AG13" s="22" t="str">
        <f t="shared" si="10"/>
        <v/>
      </c>
      <c r="AH13" s="29">
        <f>+J$125</f>
        <v>1.1000000000000001</v>
      </c>
      <c r="AI13" s="38" t="str">
        <f t="shared" si="11"/>
        <v/>
      </c>
      <c r="AJ13" s="38" t="str">
        <f t="shared" si="12"/>
        <v/>
      </c>
      <c r="AK13" s="38" t="str">
        <f t="shared" si="13"/>
        <v/>
      </c>
      <c r="AL13" s="21" t="str">
        <f t="shared" si="30"/>
        <v/>
      </c>
      <c r="AM13" s="21" t="str">
        <f t="shared" si="14"/>
        <v/>
      </c>
      <c r="AN13" s="22" t="str">
        <f t="shared" si="14"/>
        <v/>
      </c>
      <c r="AO13" s="33" t="str">
        <f t="shared" si="31"/>
        <v/>
      </c>
      <c r="AP13" s="7" t="str">
        <f t="shared" si="31"/>
        <v/>
      </c>
      <c r="AQ13" s="34" t="str">
        <f t="shared" si="31"/>
        <v/>
      </c>
      <c r="AR13" s="29" t="str">
        <f t="shared" si="32"/>
        <v/>
      </c>
      <c r="AS13" s="21" t="str">
        <f t="shared" si="15"/>
        <v/>
      </c>
      <c r="AT13" s="22" t="str">
        <f t="shared" si="15"/>
        <v/>
      </c>
      <c r="AU13" s="7">
        <f t="shared" si="33"/>
        <v>0</v>
      </c>
      <c r="BC13" s="2" t="s">
        <v>60</v>
      </c>
      <c r="BD13" s="11">
        <v>1</v>
      </c>
      <c r="BE13" s="11">
        <v>1</v>
      </c>
      <c r="BF13" s="11">
        <v>1</v>
      </c>
      <c r="BG13" s="11">
        <v>1</v>
      </c>
      <c r="BH13" s="11">
        <v>1</v>
      </c>
      <c r="BI13" s="11">
        <v>1</v>
      </c>
      <c r="BJ13" s="11">
        <v>1</v>
      </c>
      <c r="BK13" s="11">
        <v>1</v>
      </c>
      <c r="BL13" s="11">
        <v>1</v>
      </c>
      <c r="BM13" s="11">
        <v>1</v>
      </c>
      <c r="BT13" s="8">
        <f t="shared" si="16"/>
        <v>0</v>
      </c>
      <c r="CQ13" s="2" t="s">
        <v>158</v>
      </c>
      <c r="CR13" s="2">
        <v>3</v>
      </c>
      <c r="CS13" s="2" t="str">
        <f t="shared" ref="CS13:DH14" si="39">IFERROR(CS$7-$CR13,"")</f>
        <v/>
      </c>
      <c r="CT13" s="2" t="str">
        <f t="shared" si="39"/>
        <v/>
      </c>
      <c r="CU13" s="2" t="str">
        <f t="shared" si="39"/>
        <v/>
      </c>
      <c r="CV13" s="2" t="str">
        <f t="shared" si="39"/>
        <v/>
      </c>
      <c r="CW13" s="2" t="str">
        <f t="shared" si="39"/>
        <v/>
      </c>
      <c r="CX13" s="2" t="str">
        <f t="shared" si="39"/>
        <v/>
      </c>
      <c r="CY13" s="2" t="str">
        <f t="shared" si="39"/>
        <v/>
      </c>
      <c r="CZ13" s="2" t="str">
        <f t="shared" si="39"/>
        <v/>
      </c>
      <c r="DA13" s="2" t="str">
        <f t="shared" si="39"/>
        <v/>
      </c>
      <c r="DB13" s="2" t="str">
        <f t="shared" si="39"/>
        <v/>
      </c>
      <c r="DC13" s="2" t="str">
        <f t="shared" si="39"/>
        <v/>
      </c>
      <c r="DD13" s="2" t="str">
        <f t="shared" si="39"/>
        <v/>
      </c>
      <c r="DE13" s="2" t="str">
        <f t="shared" si="39"/>
        <v/>
      </c>
      <c r="DF13" s="2" t="str">
        <f t="shared" si="39"/>
        <v/>
      </c>
      <c r="DG13" s="2" t="str">
        <f t="shared" si="39"/>
        <v/>
      </c>
      <c r="DH13" s="2" t="str">
        <f t="shared" si="39"/>
        <v/>
      </c>
      <c r="DI13" s="2" t="str">
        <f t="shared" si="38"/>
        <v/>
      </c>
      <c r="DJ13" s="2" t="str">
        <f t="shared" si="38"/>
        <v/>
      </c>
      <c r="DK13" s="2" t="str">
        <f t="shared" si="38"/>
        <v/>
      </c>
      <c r="DL13" s="2" t="str">
        <f t="shared" si="38"/>
        <v/>
      </c>
      <c r="DO13" s="2">
        <f t="shared" si="19"/>
        <v>5</v>
      </c>
      <c r="DP13" s="11">
        <f t="shared" si="1"/>
        <v>0</v>
      </c>
      <c r="DQ13" s="2">
        <f t="shared" si="20"/>
        <v>7.75</v>
      </c>
      <c r="DT13" s="5" t="str">
        <f t="shared" si="35"/>
        <v/>
      </c>
      <c r="DU13" s="5" t="str">
        <f t="shared" si="34"/>
        <v/>
      </c>
      <c r="DV13" s="5" t="str">
        <f t="shared" si="34"/>
        <v/>
      </c>
    </row>
    <row r="14" spans="2:126" x14ac:dyDescent="0.25">
      <c r="B14" s="2">
        <v>9</v>
      </c>
      <c r="C14" s="20">
        <f>+K$110</f>
        <v>0</v>
      </c>
      <c r="D14" s="7" t="str">
        <f t="shared" si="2"/>
        <v/>
      </c>
      <c r="E14" s="7" t="str">
        <f t="shared" si="2"/>
        <v/>
      </c>
      <c r="F14" s="7" t="str">
        <f t="shared" si="2"/>
        <v/>
      </c>
      <c r="G14" s="21" t="str">
        <f t="shared" si="21"/>
        <v/>
      </c>
      <c r="H14" s="21" t="str">
        <f t="shared" si="3"/>
        <v/>
      </c>
      <c r="I14" s="21" t="str">
        <f t="shared" si="3"/>
        <v/>
      </c>
      <c r="J14" s="21" t="str">
        <f t="shared" si="22"/>
        <v/>
      </c>
      <c r="K14" s="21" t="str">
        <f t="shared" si="4"/>
        <v/>
      </c>
      <c r="L14" s="22" t="str">
        <f t="shared" si="4"/>
        <v/>
      </c>
      <c r="M14" s="29" t="str">
        <f>+K$120</f>
        <v/>
      </c>
      <c r="N14" s="21" t="str">
        <f t="shared" si="23"/>
        <v/>
      </c>
      <c r="O14" s="21" t="str">
        <f t="shared" si="5"/>
        <v/>
      </c>
      <c r="P14" s="21" t="str">
        <f t="shared" si="5"/>
        <v/>
      </c>
      <c r="Q14" s="21" t="str">
        <f t="shared" si="24"/>
        <v/>
      </c>
      <c r="R14" s="21" t="str">
        <f t="shared" si="6"/>
        <v/>
      </c>
      <c r="S14" s="22" t="str">
        <f t="shared" si="6"/>
        <v/>
      </c>
      <c r="T14" s="29" t="str">
        <f>+K$105</f>
        <v/>
      </c>
      <c r="U14" s="21" t="str">
        <f t="shared" si="25"/>
        <v/>
      </c>
      <c r="V14" s="21" t="str">
        <f t="shared" si="7"/>
        <v/>
      </c>
      <c r="W14" s="21" t="str">
        <f t="shared" si="7"/>
        <v/>
      </c>
      <c r="X14" s="21" t="str">
        <f t="shared" si="26"/>
        <v/>
      </c>
      <c r="Y14" s="21" t="str">
        <f t="shared" si="8"/>
        <v/>
      </c>
      <c r="Z14" s="22" t="str">
        <f t="shared" si="8"/>
        <v/>
      </c>
      <c r="AA14" s="29">
        <f t="shared" si="27"/>
        <v>0</v>
      </c>
      <c r="AB14" s="21" t="str">
        <f t="shared" si="28"/>
        <v/>
      </c>
      <c r="AC14" s="21" t="str">
        <f t="shared" si="9"/>
        <v/>
      </c>
      <c r="AD14" s="21" t="str">
        <f t="shared" si="9"/>
        <v/>
      </c>
      <c r="AE14" s="21" t="str">
        <f t="shared" si="29"/>
        <v/>
      </c>
      <c r="AF14" s="21" t="str">
        <f t="shared" si="10"/>
        <v/>
      </c>
      <c r="AG14" s="22" t="str">
        <f t="shared" si="10"/>
        <v/>
      </c>
      <c r="AH14" s="29">
        <f>+K$125</f>
        <v>1.1000000000000001</v>
      </c>
      <c r="AI14" s="38" t="str">
        <f t="shared" si="11"/>
        <v/>
      </c>
      <c r="AJ14" s="38" t="str">
        <f t="shared" si="12"/>
        <v/>
      </c>
      <c r="AK14" s="38" t="str">
        <f t="shared" si="13"/>
        <v/>
      </c>
      <c r="AL14" s="21" t="str">
        <f t="shared" si="30"/>
        <v/>
      </c>
      <c r="AM14" s="21" t="str">
        <f t="shared" si="14"/>
        <v/>
      </c>
      <c r="AN14" s="22" t="str">
        <f t="shared" si="14"/>
        <v/>
      </c>
      <c r="AO14" s="33" t="str">
        <f t="shared" si="31"/>
        <v/>
      </c>
      <c r="AP14" s="7" t="str">
        <f t="shared" si="31"/>
        <v/>
      </c>
      <c r="AQ14" s="34" t="str">
        <f t="shared" si="31"/>
        <v/>
      </c>
      <c r="AR14" s="29" t="str">
        <f t="shared" si="32"/>
        <v/>
      </c>
      <c r="AS14" s="21" t="str">
        <f t="shared" si="15"/>
        <v/>
      </c>
      <c r="AT14" s="22" t="str">
        <f t="shared" si="15"/>
        <v/>
      </c>
      <c r="AU14" s="7">
        <f t="shared" si="33"/>
        <v>0</v>
      </c>
      <c r="BC14"/>
      <c r="BT14" s="8">
        <f t="shared" si="16"/>
        <v>0</v>
      </c>
      <c r="CQ14" s="2" t="s">
        <v>159</v>
      </c>
      <c r="CR14" s="2">
        <v>5</v>
      </c>
      <c r="CS14" s="2" t="str">
        <f t="shared" si="39"/>
        <v/>
      </c>
      <c r="CT14" s="2" t="str">
        <f t="shared" si="38"/>
        <v/>
      </c>
      <c r="CU14" s="2" t="str">
        <f t="shared" si="38"/>
        <v/>
      </c>
      <c r="CV14" s="2" t="str">
        <f t="shared" si="38"/>
        <v/>
      </c>
      <c r="CW14" s="2" t="str">
        <f t="shared" si="38"/>
        <v/>
      </c>
      <c r="CX14" s="2" t="str">
        <f t="shared" si="38"/>
        <v/>
      </c>
      <c r="CY14" s="2" t="str">
        <f t="shared" si="38"/>
        <v/>
      </c>
      <c r="CZ14" s="2" t="str">
        <f t="shared" si="38"/>
        <v/>
      </c>
      <c r="DA14" s="2" t="str">
        <f t="shared" si="38"/>
        <v/>
      </c>
      <c r="DB14" s="2" t="str">
        <f t="shared" si="38"/>
        <v/>
      </c>
      <c r="DC14" s="2" t="str">
        <f t="shared" si="38"/>
        <v/>
      </c>
      <c r="DD14" s="2" t="str">
        <f t="shared" si="38"/>
        <v/>
      </c>
      <c r="DE14" s="2" t="str">
        <f t="shared" si="38"/>
        <v/>
      </c>
      <c r="DF14" s="2" t="str">
        <f t="shared" si="38"/>
        <v/>
      </c>
      <c r="DG14" s="2" t="str">
        <f t="shared" si="38"/>
        <v/>
      </c>
      <c r="DH14" s="2" t="str">
        <f t="shared" si="38"/>
        <v/>
      </c>
      <c r="DI14" s="2" t="str">
        <f t="shared" si="38"/>
        <v/>
      </c>
      <c r="DJ14" s="2" t="str">
        <f t="shared" si="38"/>
        <v/>
      </c>
      <c r="DK14" s="2" t="str">
        <f t="shared" si="38"/>
        <v/>
      </c>
      <c r="DL14" s="2" t="str">
        <f t="shared" si="38"/>
        <v/>
      </c>
      <c r="DO14" s="2">
        <f t="shared" si="19"/>
        <v>5.5</v>
      </c>
      <c r="DP14" s="11">
        <f t="shared" si="1"/>
        <v>0</v>
      </c>
      <c r="DQ14" s="2">
        <f t="shared" si="20"/>
        <v>8.5</v>
      </c>
      <c r="DT14" s="5" t="str">
        <f t="shared" si="35"/>
        <v/>
      </c>
      <c r="DU14" s="5" t="str">
        <f t="shared" si="34"/>
        <v/>
      </c>
      <c r="DV14" s="5" t="str">
        <f t="shared" si="34"/>
        <v/>
      </c>
    </row>
    <row r="15" spans="2:126" ht="15.75" thickBot="1" x14ac:dyDescent="0.3">
      <c r="B15" s="2">
        <v>10</v>
      </c>
      <c r="C15" s="23">
        <f>+L$110</f>
        <v>0</v>
      </c>
      <c r="D15" s="24" t="str">
        <f t="shared" si="2"/>
        <v/>
      </c>
      <c r="E15" s="24" t="str">
        <f t="shared" si="2"/>
        <v/>
      </c>
      <c r="F15" s="24" t="str">
        <f t="shared" si="2"/>
        <v/>
      </c>
      <c r="G15" s="25" t="str">
        <f t="shared" si="21"/>
        <v/>
      </c>
      <c r="H15" s="25" t="str">
        <f t="shared" si="3"/>
        <v/>
      </c>
      <c r="I15" s="25" t="str">
        <f t="shared" si="3"/>
        <v/>
      </c>
      <c r="J15" s="25" t="str">
        <f t="shared" si="22"/>
        <v/>
      </c>
      <c r="K15" s="25" t="str">
        <f t="shared" si="4"/>
        <v/>
      </c>
      <c r="L15" s="26" t="str">
        <f t="shared" si="4"/>
        <v/>
      </c>
      <c r="M15" s="30" t="str">
        <f>+L$120</f>
        <v/>
      </c>
      <c r="N15" s="25" t="str">
        <f t="shared" si="23"/>
        <v/>
      </c>
      <c r="O15" s="25" t="str">
        <f t="shared" si="5"/>
        <v/>
      </c>
      <c r="P15" s="25" t="str">
        <f t="shared" si="5"/>
        <v/>
      </c>
      <c r="Q15" s="25" t="str">
        <f t="shared" si="24"/>
        <v/>
      </c>
      <c r="R15" s="25" t="str">
        <f t="shared" si="6"/>
        <v/>
      </c>
      <c r="S15" s="26" t="str">
        <f t="shared" si="6"/>
        <v/>
      </c>
      <c r="T15" s="30" t="str">
        <f>+L$105</f>
        <v/>
      </c>
      <c r="U15" s="25" t="str">
        <f t="shared" si="25"/>
        <v/>
      </c>
      <c r="V15" s="25" t="str">
        <f t="shared" si="7"/>
        <v/>
      </c>
      <c r="W15" s="25" t="str">
        <f t="shared" si="7"/>
        <v/>
      </c>
      <c r="X15" s="25" t="str">
        <f t="shared" si="26"/>
        <v/>
      </c>
      <c r="Y15" s="25" t="str">
        <f t="shared" si="8"/>
        <v/>
      </c>
      <c r="Z15" s="26" t="str">
        <f t="shared" si="8"/>
        <v/>
      </c>
      <c r="AA15" s="30">
        <f t="shared" si="27"/>
        <v>0</v>
      </c>
      <c r="AB15" s="25" t="str">
        <f t="shared" si="28"/>
        <v/>
      </c>
      <c r="AC15" s="25" t="str">
        <f t="shared" si="9"/>
        <v/>
      </c>
      <c r="AD15" s="25" t="str">
        <f t="shared" si="9"/>
        <v/>
      </c>
      <c r="AE15" s="25" t="str">
        <f t="shared" si="29"/>
        <v/>
      </c>
      <c r="AF15" s="25" t="str">
        <f t="shared" si="10"/>
        <v/>
      </c>
      <c r="AG15" s="26" t="str">
        <f t="shared" si="10"/>
        <v/>
      </c>
      <c r="AH15" s="30">
        <f>+L$125</f>
        <v>1.1000000000000001</v>
      </c>
      <c r="AI15" s="39" t="str">
        <f t="shared" si="11"/>
        <v/>
      </c>
      <c r="AJ15" s="39" t="str">
        <f t="shared" si="12"/>
        <v/>
      </c>
      <c r="AK15" s="39" t="str">
        <f t="shared" si="13"/>
        <v/>
      </c>
      <c r="AL15" s="25" t="str">
        <f t="shared" si="30"/>
        <v/>
      </c>
      <c r="AM15" s="25" t="str">
        <f t="shared" si="14"/>
        <v/>
      </c>
      <c r="AN15" s="26" t="str">
        <f t="shared" si="14"/>
        <v/>
      </c>
      <c r="AO15" s="35" t="str">
        <f t="shared" si="31"/>
        <v/>
      </c>
      <c r="AP15" s="24" t="str">
        <f t="shared" si="31"/>
        <v/>
      </c>
      <c r="AQ15" s="36" t="str">
        <f t="shared" si="31"/>
        <v/>
      </c>
      <c r="AR15" s="30" t="str">
        <f t="shared" si="32"/>
        <v/>
      </c>
      <c r="AS15" s="25" t="str">
        <f t="shared" si="15"/>
        <v/>
      </c>
      <c r="AT15" s="26" t="str">
        <f t="shared" si="15"/>
        <v/>
      </c>
      <c r="AU15" s="7">
        <f t="shared" si="33"/>
        <v>0</v>
      </c>
      <c r="BC15"/>
      <c r="BT15" s="8">
        <f t="shared" si="16"/>
        <v>0</v>
      </c>
      <c r="DO15" s="2">
        <f t="shared" si="19"/>
        <v>6</v>
      </c>
      <c r="DP15" s="11">
        <f t="shared" si="1"/>
        <v>0</v>
      </c>
      <c r="DQ15" s="2">
        <f t="shared" si="20"/>
        <v>9.25</v>
      </c>
      <c r="DT15" s="5" t="str">
        <f t="shared" si="35"/>
        <v/>
      </c>
      <c r="DU15" s="5" t="str">
        <f t="shared" si="34"/>
        <v/>
      </c>
      <c r="DV15" s="5" t="str">
        <f t="shared" si="34"/>
        <v/>
      </c>
    </row>
    <row r="16" spans="2:126" x14ac:dyDescent="0.25">
      <c r="B16" s="2">
        <v>1</v>
      </c>
      <c r="C16" s="75">
        <f>+C$157</f>
        <v>0</v>
      </c>
      <c r="D16" s="17" t="str">
        <f t="shared" si="2"/>
        <v/>
      </c>
      <c r="E16" s="17" t="str">
        <f t="shared" si="2"/>
        <v/>
      </c>
      <c r="F16" s="17" t="str">
        <f t="shared" si="2"/>
        <v/>
      </c>
      <c r="G16" s="18" t="str">
        <f t="shared" si="21"/>
        <v/>
      </c>
      <c r="H16" s="18" t="str">
        <f t="shared" si="3"/>
        <v/>
      </c>
      <c r="I16" s="18" t="str">
        <f t="shared" si="3"/>
        <v/>
      </c>
      <c r="J16" s="18" t="str">
        <f t="shared" si="22"/>
        <v/>
      </c>
      <c r="K16" s="18" t="str">
        <f t="shared" si="4"/>
        <v/>
      </c>
      <c r="L16" s="19" t="str">
        <f t="shared" si="4"/>
        <v/>
      </c>
      <c r="M16" s="28" t="str">
        <f>+C$167</f>
        <v/>
      </c>
      <c r="N16" s="18" t="str">
        <f>IFERROR($M16*J16,"")</f>
        <v/>
      </c>
      <c r="O16" s="18" t="str">
        <f t="shared" si="5"/>
        <v/>
      </c>
      <c r="P16" s="18" t="str">
        <f t="shared" si="5"/>
        <v/>
      </c>
      <c r="Q16" s="18" t="str">
        <f t="shared" si="24"/>
        <v/>
      </c>
      <c r="R16" s="18" t="str">
        <f t="shared" si="6"/>
        <v/>
      </c>
      <c r="S16" s="19" t="str">
        <f t="shared" si="6"/>
        <v/>
      </c>
      <c r="T16" s="28" t="str">
        <f>+C$152</f>
        <v/>
      </c>
      <c r="U16" s="18" t="str">
        <f>IFERROR($T16*Q16,"")</f>
        <v/>
      </c>
      <c r="V16" s="18" t="str">
        <f t="shared" si="7"/>
        <v/>
      </c>
      <c r="W16" s="18" t="str">
        <f t="shared" si="7"/>
        <v/>
      </c>
      <c r="X16" s="18" t="str">
        <f t="shared" si="26"/>
        <v/>
      </c>
      <c r="Y16" s="18" t="str">
        <f t="shared" si="8"/>
        <v/>
      </c>
      <c r="Z16" s="19" t="str">
        <f t="shared" si="8"/>
        <v/>
      </c>
      <c r="AA16" s="28">
        <f>+I45</f>
        <v>0</v>
      </c>
      <c r="AB16" s="18" t="str">
        <f>IFERROR(X16*$AA16,"")</f>
        <v/>
      </c>
      <c r="AC16" s="18" t="str">
        <f t="shared" si="9"/>
        <v/>
      </c>
      <c r="AD16" s="18" t="str">
        <f t="shared" si="9"/>
        <v/>
      </c>
      <c r="AE16" s="18" t="str">
        <f t="shared" si="29"/>
        <v/>
      </c>
      <c r="AF16" s="18" t="str">
        <f t="shared" si="10"/>
        <v/>
      </c>
      <c r="AG16" s="19" t="str">
        <f t="shared" si="10"/>
        <v/>
      </c>
      <c r="AH16" s="28">
        <f>+M$125</f>
        <v>1.1000000000000001</v>
      </c>
      <c r="AI16" s="37" t="str">
        <f t="shared" si="11"/>
        <v/>
      </c>
      <c r="AJ16" s="37" t="str">
        <f t="shared" si="12"/>
        <v/>
      </c>
      <c r="AK16" s="37" t="str">
        <f t="shared" si="13"/>
        <v/>
      </c>
      <c r="AL16" s="18" t="str">
        <f t="shared" si="30"/>
        <v/>
      </c>
      <c r="AM16" s="18" t="str">
        <f t="shared" si="14"/>
        <v/>
      </c>
      <c r="AN16" s="19" t="str">
        <f t="shared" si="14"/>
        <v/>
      </c>
      <c r="AO16" s="31" t="str">
        <f t="shared" si="31"/>
        <v/>
      </c>
      <c r="AP16" s="17" t="str">
        <f t="shared" si="31"/>
        <v/>
      </c>
      <c r="AQ16" s="32" t="str">
        <f t="shared" si="31"/>
        <v/>
      </c>
      <c r="AR16" s="28" t="str">
        <f t="shared" si="32"/>
        <v/>
      </c>
      <c r="AS16" s="18" t="str">
        <f t="shared" si="15"/>
        <v/>
      </c>
      <c r="AT16" s="19" t="str">
        <f t="shared" si="15"/>
        <v/>
      </c>
      <c r="AU16" s="7">
        <f>SUM(AO16:AQ16)</f>
        <v>0</v>
      </c>
      <c r="BC16" t="s">
        <v>70</v>
      </c>
      <c r="BD16" s="178">
        <v>0.9</v>
      </c>
      <c r="BE16" s="178">
        <f>+BD16+0.0025</f>
        <v>0.90249999999999997</v>
      </c>
      <c r="BF16" s="178">
        <f t="shared" ref="BF16:BQ16" si="40">+BE16+0.0025</f>
        <v>0.90499999999999992</v>
      </c>
      <c r="BG16" s="178">
        <f t="shared" si="40"/>
        <v>0.90749999999999986</v>
      </c>
      <c r="BH16" s="178">
        <f t="shared" si="40"/>
        <v>0.90999999999999981</v>
      </c>
      <c r="BI16" s="178">
        <f t="shared" si="40"/>
        <v>0.91249999999999976</v>
      </c>
      <c r="BJ16" s="178">
        <f t="shared" si="40"/>
        <v>0.9149999999999997</v>
      </c>
      <c r="BK16" s="178">
        <f t="shared" si="40"/>
        <v>0.91749999999999965</v>
      </c>
      <c r="BL16" s="178">
        <f t="shared" si="40"/>
        <v>0.9199999999999996</v>
      </c>
      <c r="BM16" s="178">
        <f t="shared" si="40"/>
        <v>0.92249999999999954</v>
      </c>
      <c r="BN16" s="178">
        <f t="shared" si="40"/>
        <v>0.92499999999999949</v>
      </c>
      <c r="BO16" s="178">
        <f t="shared" si="40"/>
        <v>0.92749999999999944</v>
      </c>
      <c r="BP16" s="178">
        <f t="shared" si="40"/>
        <v>0.92999999999999938</v>
      </c>
      <c r="BQ16" s="178">
        <f t="shared" si="40"/>
        <v>0.93249999999999933</v>
      </c>
      <c r="BT16" s="8">
        <f t="shared" si="16"/>
        <v>0</v>
      </c>
      <c r="CQ16" s="2" t="s">
        <v>132</v>
      </c>
      <c r="CR16" s="2">
        <f>+CR9+CR12</f>
        <v>3.5</v>
      </c>
      <c r="CS16" s="2" t="str">
        <f>IFERROR(ABS(CS9+CS12),"")</f>
        <v/>
      </c>
      <c r="CT16" s="2" t="str">
        <f t="shared" ref="CT16:DL18" si="41">IFERROR(ABS(CT9+CT12),"")</f>
        <v/>
      </c>
      <c r="CU16" s="2" t="str">
        <f t="shared" si="41"/>
        <v/>
      </c>
      <c r="CV16" s="2" t="str">
        <f t="shared" si="41"/>
        <v/>
      </c>
      <c r="CW16" s="2" t="str">
        <f t="shared" si="41"/>
        <v/>
      </c>
      <c r="CX16" s="2" t="str">
        <f t="shared" si="41"/>
        <v/>
      </c>
      <c r="CY16" s="2" t="str">
        <f t="shared" si="41"/>
        <v/>
      </c>
      <c r="CZ16" s="2" t="str">
        <f t="shared" si="41"/>
        <v/>
      </c>
      <c r="DA16" s="2" t="str">
        <f t="shared" si="41"/>
        <v/>
      </c>
      <c r="DB16" s="2" t="str">
        <f t="shared" si="41"/>
        <v/>
      </c>
      <c r="DC16" s="2" t="str">
        <f t="shared" si="41"/>
        <v/>
      </c>
      <c r="DD16" s="2" t="str">
        <f t="shared" si="41"/>
        <v/>
      </c>
      <c r="DE16" s="2" t="str">
        <f t="shared" si="41"/>
        <v/>
      </c>
      <c r="DF16" s="2" t="str">
        <f t="shared" si="41"/>
        <v/>
      </c>
      <c r="DG16" s="2" t="str">
        <f t="shared" si="41"/>
        <v/>
      </c>
      <c r="DH16" s="2" t="str">
        <f t="shared" si="41"/>
        <v/>
      </c>
      <c r="DI16" s="2" t="str">
        <f t="shared" si="41"/>
        <v/>
      </c>
      <c r="DJ16" s="2" t="str">
        <f t="shared" si="41"/>
        <v/>
      </c>
      <c r="DK16" s="2" t="str">
        <f t="shared" si="41"/>
        <v/>
      </c>
      <c r="DL16" s="2" t="str">
        <f t="shared" si="41"/>
        <v/>
      </c>
      <c r="DO16" s="2">
        <f t="shared" si="19"/>
        <v>6.5</v>
      </c>
      <c r="DP16" s="11">
        <f t="shared" si="1"/>
        <v>0</v>
      </c>
      <c r="DQ16" s="2">
        <f t="shared" si="20"/>
        <v>10</v>
      </c>
      <c r="DT16" s="5" t="str">
        <f t="shared" si="35"/>
        <v/>
      </c>
      <c r="DU16" s="5" t="str">
        <f t="shared" si="34"/>
        <v/>
      </c>
      <c r="DV16" s="5" t="str">
        <f t="shared" si="34"/>
        <v/>
      </c>
    </row>
    <row r="17" spans="2:126" x14ac:dyDescent="0.25">
      <c r="B17" s="2">
        <v>2</v>
      </c>
      <c r="C17" s="76">
        <f>+D$157</f>
        <v>0</v>
      </c>
      <c r="D17" s="7" t="str">
        <f t="shared" si="2"/>
        <v/>
      </c>
      <c r="E17" s="7" t="str">
        <f t="shared" si="2"/>
        <v/>
      </c>
      <c r="F17" s="7" t="str">
        <f t="shared" si="2"/>
        <v/>
      </c>
      <c r="G17" s="21" t="str">
        <f t="shared" si="21"/>
        <v/>
      </c>
      <c r="H17" s="21" t="str">
        <f t="shared" si="3"/>
        <v/>
      </c>
      <c r="I17" s="21" t="str">
        <f t="shared" si="3"/>
        <v/>
      </c>
      <c r="J17" s="21" t="str">
        <f t="shared" si="22"/>
        <v/>
      </c>
      <c r="K17" s="21" t="str">
        <f t="shared" si="4"/>
        <v/>
      </c>
      <c r="L17" s="22" t="str">
        <f t="shared" si="4"/>
        <v/>
      </c>
      <c r="M17" s="29" t="str">
        <f>+D$167</f>
        <v/>
      </c>
      <c r="N17" s="21" t="str">
        <f t="shared" ref="N17:P25" si="42">IFERROR($M17*J17,"")</f>
        <v/>
      </c>
      <c r="O17" s="21" t="str">
        <f t="shared" si="5"/>
        <v/>
      </c>
      <c r="P17" s="21" t="str">
        <f t="shared" si="5"/>
        <v/>
      </c>
      <c r="Q17" s="21" t="str">
        <f t="shared" si="24"/>
        <v/>
      </c>
      <c r="R17" s="21" t="str">
        <f t="shared" si="6"/>
        <v/>
      </c>
      <c r="S17" s="22" t="str">
        <f t="shared" si="6"/>
        <v/>
      </c>
      <c r="T17" s="29" t="str">
        <f>+D$152</f>
        <v/>
      </c>
      <c r="U17" s="21" t="str">
        <f t="shared" ref="U17:W25" si="43">IFERROR($T17*Q17,"")</f>
        <v/>
      </c>
      <c r="V17" s="21" t="str">
        <f t="shared" si="7"/>
        <v/>
      </c>
      <c r="W17" s="21" t="str">
        <f t="shared" si="7"/>
        <v/>
      </c>
      <c r="X17" s="21" t="str">
        <f t="shared" si="26"/>
        <v/>
      </c>
      <c r="Y17" s="21" t="str">
        <f t="shared" si="8"/>
        <v/>
      </c>
      <c r="Z17" s="22" t="str">
        <f t="shared" si="8"/>
        <v/>
      </c>
      <c r="AA17" s="29">
        <f t="shared" ref="AA17:AA25" si="44">+I46</f>
        <v>0</v>
      </c>
      <c r="AB17" s="21" t="str">
        <f t="shared" ref="AB17:AD25" si="45">IFERROR(X17*$AA17,"")</f>
        <v/>
      </c>
      <c r="AC17" s="21" t="str">
        <f t="shared" si="9"/>
        <v/>
      </c>
      <c r="AD17" s="21" t="str">
        <f t="shared" si="9"/>
        <v/>
      </c>
      <c r="AE17" s="21" t="str">
        <f t="shared" si="29"/>
        <v/>
      </c>
      <c r="AF17" s="21" t="str">
        <f t="shared" si="10"/>
        <v/>
      </c>
      <c r="AG17" s="22" t="str">
        <f t="shared" si="10"/>
        <v/>
      </c>
      <c r="AH17" s="29">
        <f>+N$125</f>
        <v>1.1000000000000001</v>
      </c>
      <c r="AI17" s="38" t="str">
        <f t="shared" si="11"/>
        <v/>
      </c>
      <c r="AJ17" s="38" t="str">
        <f t="shared" si="12"/>
        <v/>
      </c>
      <c r="AK17" s="38" t="str">
        <f t="shared" si="13"/>
        <v/>
      </c>
      <c r="AL17" s="21" t="str">
        <f t="shared" si="30"/>
        <v/>
      </c>
      <c r="AM17" s="21" t="str">
        <f t="shared" si="14"/>
        <v/>
      </c>
      <c r="AN17" s="22" t="str">
        <f t="shared" si="14"/>
        <v/>
      </c>
      <c r="AO17" s="33" t="str">
        <f t="shared" si="31"/>
        <v/>
      </c>
      <c r="AP17" s="7" t="str">
        <f t="shared" si="31"/>
        <v/>
      </c>
      <c r="AQ17" s="34" t="str">
        <f t="shared" si="31"/>
        <v/>
      </c>
      <c r="AR17" s="29" t="str">
        <f t="shared" si="32"/>
        <v/>
      </c>
      <c r="AS17" s="21" t="str">
        <f t="shared" si="15"/>
        <v/>
      </c>
      <c r="AT17" s="22" t="str">
        <f t="shared" si="15"/>
        <v/>
      </c>
      <c r="AU17" s="7">
        <f t="shared" si="33"/>
        <v>0</v>
      </c>
      <c r="BC17" t="s">
        <v>71</v>
      </c>
      <c r="BD17" s="2">
        <v>2</v>
      </c>
      <c r="BE17" s="2">
        <f>+BD17+1</f>
        <v>3</v>
      </c>
      <c r="BF17" s="2">
        <f t="shared" ref="BF17:BQ17" si="46">+BE17+1</f>
        <v>4</v>
      </c>
      <c r="BG17" s="2">
        <f t="shared" si="46"/>
        <v>5</v>
      </c>
      <c r="BH17" s="2">
        <f t="shared" si="46"/>
        <v>6</v>
      </c>
      <c r="BI17" s="2">
        <f t="shared" si="46"/>
        <v>7</v>
      </c>
      <c r="BJ17" s="2">
        <f t="shared" si="46"/>
        <v>8</v>
      </c>
      <c r="BK17" s="2">
        <f t="shared" si="46"/>
        <v>9</v>
      </c>
      <c r="BL17" s="2">
        <f t="shared" si="46"/>
        <v>10</v>
      </c>
      <c r="BM17" s="2">
        <f t="shared" si="46"/>
        <v>11</v>
      </c>
      <c r="BN17" s="2">
        <f t="shared" si="46"/>
        <v>12</v>
      </c>
      <c r="BO17" s="2">
        <f t="shared" si="46"/>
        <v>13</v>
      </c>
      <c r="BP17" s="2">
        <f t="shared" si="46"/>
        <v>14</v>
      </c>
      <c r="BQ17" s="2">
        <f t="shared" si="46"/>
        <v>15</v>
      </c>
      <c r="BT17" s="8">
        <f t="shared" si="16"/>
        <v>0</v>
      </c>
      <c r="CQ17" s="2" t="s">
        <v>158</v>
      </c>
      <c r="CR17" s="2">
        <f t="shared" ref="CR17:CR18" si="47">+CR10+CR13</f>
        <v>8.5</v>
      </c>
      <c r="CS17" s="2" t="str">
        <f t="shared" ref="CS17:DH18" si="48">IFERROR(ABS(CS10+CS13),"")</f>
        <v/>
      </c>
      <c r="CT17" s="2" t="str">
        <f t="shared" si="48"/>
        <v/>
      </c>
      <c r="CU17" s="2" t="str">
        <f t="shared" si="48"/>
        <v/>
      </c>
      <c r="CV17" s="2" t="str">
        <f t="shared" si="48"/>
        <v/>
      </c>
      <c r="CW17" s="2" t="str">
        <f t="shared" si="48"/>
        <v/>
      </c>
      <c r="CX17" s="2" t="str">
        <f t="shared" si="48"/>
        <v/>
      </c>
      <c r="CY17" s="2" t="str">
        <f t="shared" si="48"/>
        <v/>
      </c>
      <c r="CZ17" s="2" t="str">
        <f t="shared" si="48"/>
        <v/>
      </c>
      <c r="DA17" s="2" t="str">
        <f t="shared" si="48"/>
        <v/>
      </c>
      <c r="DB17" s="2" t="str">
        <f t="shared" si="48"/>
        <v/>
      </c>
      <c r="DC17" s="2" t="str">
        <f t="shared" si="48"/>
        <v/>
      </c>
      <c r="DD17" s="2" t="str">
        <f t="shared" si="48"/>
        <v/>
      </c>
      <c r="DE17" s="2" t="str">
        <f t="shared" si="48"/>
        <v/>
      </c>
      <c r="DF17" s="2" t="str">
        <f t="shared" si="48"/>
        <v/>
      </c>
      <c r="DG17" s="2" t="str">
        <f t="shared" si="48"/>
        <v/>
      </c>
      <c r="DH17" s="2" t="str">
        <f t="shared" si="48"/>
        <v/>
      </c>
      <c r="DI17" s="2" t="str">
        <f t="shared" si="41"/>
        <v/>
      </c>
      <c r="DJ17" s="2" t="str">
        <f t="shared" si="41"/>
        <v/>
      </c>
      <c r="DK17" s="2" t="str">
        <f t="shared" si="41"/>
        <v/>
      </c>
      <c r="DL17" s="2" t="str">
        <f t="shared" si="41"/>
        <v/>
      </c>
      <c r="DO17" s="2">
        <f t="shared" si="19"/>
        <v>7</v>
      </c>
      <c r="DP17" s="11">
        <f t="shared" si="1"/>
        <v>0</v>
      </c>
      <c r="DQ17" s="2">
        <f t="shared" si="20"/>
        <v>10.75</v>
      </c>
      <c r="DT17" s="5" t="str">
        <f t="shared" si="35"/>
        <v/>
      </c>
      <c r="DU17" s="5" t="str">
        <f t="shared" si="34"/>
        <v/>
      </c>
      <c r="DV17" s="5" t="str">
        <f t="shared" si="34"/>
        <v/>
      </c>
    </row>
    <row r="18" spans="2:126" x14ac:dyDescent="0.25">
      <c r="B18" s="2">
        <v>3</v>
      </c>
      <c r="C18" s="76">
        <f>+E$157</f>
        <v>0</v>
      </c>
      <c r="D18" s="7" t="str">
        <f t="shared" si="2"/>
        <v/>
      </c>
      <c r="E18" s="7" t="str">
        <f t="shared" si="2"/>
        <v/>
      </c>
      <c r="F18" s="7" t="str">
        <f t="shared" si="2"/>
        <v/>
      </c>
      <c r="G18" s="21" t="str">
        <f t="shared" si="21"/>
        <v/>
      </c>
      <c r="H18" s="21" t="str">
        <f t="shared" si="3"/>
        <v/>
      </c>
      <c r="I18" s="21" t="str">
        <f t="shared" si="3"/>
        <v/>
      </c>
      <c r="J18" s="21" t="str">
        <f t="shared" si="22"/>
        <v/>
      </c>
      <c r="K18" s="21" t="str">
        <f t="shared" si="4"/>
        <v/>
      </c>
      <c r="L18" s="22" t="str">
        <f t="shared" si="4"/>
        <v/>
      </c>
      <c r="M18" s="29" t="str">
        <f>+E$167</f>
        <v/>
      </c>
      <c r="N18" s="21" t="str">
        <f t="shared" si="42"/>
        <v/>
      </c>
      <c r="O18" s="21" t="str">
        <f t="shared" si="5"/>
        <v/>
      </c>
      <c r="P18" s="21" t="str">
        <f t="shared" si="5"/>
        <v/>
      </c>
      <c r="Q18" s="21" t="str">
        <f t="shared" si="24"/>
        <v/>
      </c>
      <c r="R18" s="21" t="str">
        <f t="shared" si="6"/>
        <v/>
      </c>
      <c r="S18" s="22" t="str">
        <f t="shared" si="6"/>
        <v/>
      </c>
      <c r="T18" s="29" t="str">
        <f>+E$152</f>
        <v/>
      </c>
      <c r="U18" s="21" t="str">
        <f t="shared" si="43"/>
        <v/>
      </c>
      <c r="V18" s="21" t="str">
        <f t="shared" si="7"/>
        <v/>
      </c>
      <c r="W18" s="21" t="str">
        <f t="shared" si="7"/>
        <v/>
      </c>
      <c r="X18" s="21" t="str">
        <f t="shared" si="26"/>
        <v/>
      </c>
      <c r="Y18" s="21" t="str">
        <f t="shared" si="8"/>
        <v/>
      </c>
      <c r="Z18" s="22" t="str">
        <f t="shared" si="8"/>
        <v/>
      </c>
      <c r="AA18" s="29">
        <f t="shared" si="44"/>
        <v>0</v>
      </c>
      <c r="AB18" s="21" t="str">
        <f t="shared" si="45"/>
        <v/>
      </c>
      <c r="AC18" s="21" t="str">
        <f t="shared" si="9"/>
        <v/>
      </c>
      <c r="AD18" s="21" t="str">
        <f t="shared" si="9"/>
        <v/>
      </c>
      <c r="AE18" s="21" t="str">
        <f t="shared" si="29"/>
        <v/>
      </c>
      <c r="AF18" s="21" t="str">
        <f t="shared" si="10"/>
        <v/>
      </c>
      <c r="AG18" s="22" t="str">
        <f t="shared" si="10"/>
        <v/>
      </c>
      <c r="AH18" s="29">
        <f>+O$125</f>
        <v>1.1000000000000001</v>
      </c>
      <c r="AI18" s="38" t="str">
        <f t="shared" si="11"/>
        <v/>
      </c>
      <c r="AJ18" s="38" t="str">
        <f t="shared" si="12"/>
        <v/>
      </c>
      <c r="AK18" s="38" t="str">
        <f t="shared" si="13"/>
        <v/>
      </c>
      <c r="AL18" s="21" t="str">
        <f t="shared" si="30"/>
        <v/>
      </c>
      <c r="AM18" s="21" t="str">
        <f t="shared" si="14"/>
        <v/>
      </c>
      <c r="AN18" s="22" t="str">
        <f t="shared" si="14"/>
        <v/>
      </c>
      <c r="AO18" s="33" t="str">
        <f t="shared" si="31"/>
        <v/>
      </c>
      <c r="AP18" s="7" t="str">
        <f t="shared" si="31"/>
        <v/>
      </c>
      <c r="AQ18" s="34" t="str">
        <f t="shared" si="31"/>
        <v/>
      </c>
      <c r="AR18" s="29" t="str">
        <f t="shared" si="32"/>
        <v/>
      </c>
      <c r="AS18" s="21" t="str">
        <f t="shared" si="15"/>
        <v/>
      </c>
      <c r="AT18" s="22" t="str">
        <f t="shared" si="15"/>
        <v/>
      </c>
      <c r="AU18" s="7">
        <f t="shared" si="33"/>
        <v>0</v>
      </c>
      <c r="BC18" s="7">
        <v>250</v>
      </c>
      <c r="BD18" s="11">
        <f>5+BD17*5</f>
        <v>15</v>
      </c>
      <c r="BE18" s="11">
        <f t="shared" ref="BE18:BQ18" si="49">5+BE17*5</f>
        <v>20</v>
      </c>
      <c r="BF18" s="11">
        <f t="shared" si="49"/>
        <v>25</v>
      </c>
      <c r="BG18" s="11">
        <f t="shared" si="49"/>
        <v>30</v>
      </c>
      <c r="BH18" s="11">
        <f t="shared" si="49"/>
        <v>35</v>
      </c>
      <c r="BI18" s="11">
        <f t="shared" si="49"/>
        <v>40</v>
      </c>
      <c r="BJ18" s="11">
        <f t="shared" si="49"/>
        <v>45</v>
      </c>
      <c r="BK18" s="11">
        <f t="shared" si="49"/>
        <v>50</v>
      </c>
      <c r="BL18" s="11">
        <f t="shared" si="49"/>
        <v>55</v>
      </c>
      <c r="BM18" s="11">
        <f t="shared" si="49"/>
        <v>60</v>
      </c>
      <c r="BN18" s="11">
        <f t="shared" si="49"/>
        <v>65</v>
      </c>
      <c r="BO18" s="11">
        <f t="shared" si="49"/>
        <v>70</v>
      </c>
      <c r="BP18" s="11">
        <f t="shared" si="49"/>
        <v>75</v>
      </c>
      <c r="BQ18" s="11">
        <f t="shared" si="49"/>
        <v>80</v>
      </c>
      <c r="BR18" s="11"/>
      <c r="BT18" s="8">
        <f t="shared" si="16"/>
        <v>0</v>
      </c>
      <c r="CQ18" s="2" t="s">
        <v>159</v>
      </c>
      <c r="CR18" s="2">
        <f t="shared" si="47"/>
        <v>13.5</v>
      </c>
      <c r="CS18" s="2" t="str">
        <f t="shared" si="48"/>
        <v/>
      </c>
      <c r="CT18" s="2" t="str">
        <f t="shared" si="41"/>
        <v/>
      </c>
      <c r="CU18" s="2" t="str">
        <f t="shared" si="41"/>
        <v/>
      </c>
      <c r="CV18" s="2" t="str">
        <f t="shared" si="41"/>
        <v/>
      </c>
      <c r="CW18" s="2" t="str">
        <f t="shared" si="41"/>
        <v/>
      </c>
      <c r="CX18" s="2" t="str">
        <f t="shared" si="41"/>
        <v/>
      </c>
      <c r="CY18" s="2" t="str">
        <f t="shared" si="41"/>
        <v/>
      </c>
      <c r="CZ18" s="2" t="str">
        <f t="shared" si="41"/>
        <v/>
      </c>
      <c r="DA18" s="2" t="str">
        <f t="shared" si="41"/>
        <v/>
      </c>
      <c r="DB18" s="2" t="str">
        <f t="shared" si="41"/>
        <v/>
      </c>
      <c r="DC18" s="2" t="str">
        <f t="shared" si="41"/>
        <v/>
      </c>
      <c r="DD18" s="2" t="str">
        <f t="shared" si="41"/>
        <v/>
      </c>
      <c r="DE18" s="2" t="str">
        <f t="shared" si="41"/>
        <v/>
      </c>
      <c r="DF18" s="2" t="str">
        <f t="shared" si="41"/>
        <v/>
      </c>
      <c r="DG18" s="2" t="str">
        <f t="shared" si="41"/>
        <v/>
      </c>
      <c r="DH18" s="2" t="str">
        <f t="shared" si="41"/>
        <v/>
      </c>
      <c r="DI18" s="2" t="str">
        <f t="shared" si="41"/>
        <v/>
      </c>
      <c r="DJ18" s="2" t="str">
        <f t="shared" si="41"/>
        <v/>
      </c>
      <c r="DK18" s="2" t="str">
        <f t="shared" si="41"/>
        <v/>
      </c>
      <c r="DL18" s="2" t="str">
        <f t="shared" si="41"/>
        <v/>
      </c>
      <c r="DO18" s="2">
        <f t="shared" si="19"/>
        <v>7.5</v>
      </c>
      <c r="DP18" s="11">
        <f t="shared" si="1"/>
        <v>0</v>
      </c>
      <c r="DQ18" s="2">
        <f t="shared" si="20"/>
        <v>11.5</v>
      </c>
      <c r="DT18" s="5" t="str">
        <f t="shared" si="35"/>
        <v/>
      </c>
      <c r="DU18" s="5" t="str">
        <f t="shared" si="34"/>
        <v/>
      </c>
      <c r="DV18" s="5" t="str">
        <f t="shared" si="34"/>
        <v/>
      </c>
    </row>
    <row r="19" spans="2:126" x14ac:dyDescent="0.25">
      <c r="B19" s="2">
        <v>4</v>
      </c>
      <c r="C19" s="76">
        <f>+F$157</f>
        <v>0</v>
      </c>
      <c r="D19" s="7" t="str">
        <f t="shared" si="2"/>
        <v/>
      </c>
      <c r="E19" s="7" t="str">
        <f t="shared" si="2"/>
        <v/>
      </c>
      <c r="F19" s="7" t="str">
        <f t="shared" si="2"/>
        <v/>
      </c>
      <c r="G19" s="21" t="str">
        <f t="shared" si="21"/>
        <v/>
      </c>
      <c r="H19" s="21" t="str">
        <f t="shared" si="3"/>
        <v/>
      </c>
      <c r="I19" s="21" t="str">
        <f t="shared" si="3"/>
        <v/>
      </c>
      <c r="J19" s="21" t="str">
        <f t="shared" si="22"/>
        <v/>
      </c>
      <c r="K19" s="21" t="str">
        <f t="shared" si="4"/>
        <v/>
      </c>
      <c r="L19" s="22" t="str">
        <f t="shared" si="4"/>
        <v/>
      </c>
      <c r="M19" s="29" t="str">
        <f>+F$167</f>
        <v/>
      </c>
      <c r="N19" s="21" t="str">
        <f t="shared" si="42"/>
        <v/>
      </c>
      <c r="O19" s="21" t="str">
        <f t="shared" si="5"/>
        <v/>
      </c>
      <c r="P19" s="21" t="str">
        <f t="shared" si="5"/>
        <v/>
      </c>
      <c r="Q19" s="21" t="str">
        <f t="shared" si="24"/>
        <v/>
      </c>
      <c r="R19" s="21" t="str">
        <f t="shared" si="6"/>
        <v/>
      </c>
      <c r="S19" s="22" t="str">
        <f t="shared" si="6"/>
        <v/>
      </c>
      <c r="T19" s="29" t="str">
        <f>+F$152</f>
        <v/>
      </c>
      <c r="U19" s="21" t="str">
        <f t="shared" si="43"/>
        <v/>
      </c>
      <c r="V19" s="21" t="str">
        <f t="shared" si="7"/>
        <v/>
      </c>
      <c r="W19" s="21" t="str">
        <f t="shared" si="7"/>
        <v/>
      </c>
      <c r="X19" s="21" t="str">
        <f t="shared" si="26"/>
        <v/>
      </c>
      <c r="Y19" s="21" t="str">
        <f t="shared" si="8"/>
        <v/>
      </c>
      <c r="Z19" s="22" t="str">
        <f t="shared" si="8"/>
        <v/>
      </c>
      <c r="AA19" s="29">
        <f t="shared" si="44"/>
        <v>0</v>
      </c>
      <c r="AB19" s="21" t="str">
        <f t="shared" si="45"/>
        <v/>
      </c>
      <c r="AC19" s="21" t="str">
        <f t="shared" si="9"/>
        <v/>
      </c>
      <c r="AD19" s="21" t="str">
        <f t="shared" si="9"/>
        <v/>
      </c>
      <c r="AE19" s="21" t="str">
        <f t="shared" si="29"/>
        <v/>
      </c>
      <c r="AF19" s="21" t="str">
        <f t="shared" si="10"/>
        <v/>
      </c>
      <c r="AG19" s="22" t="str">
        <f t="shared" si="10"/>
        <v/>
      </c>
      <c r="AH19" s="29">
        <f>+P$125</f>
        <v>1.1000000000000001</v>
      </c>
      <c r="AI19" s="38" t="str">
        <f t="shared" si="11"/>
        <v/>
      </c>
      <c r="AJ19" s="38" t="str">
        <f t="shared" si="12"/>
        <v/>
      </c>
      <c r="AK19" s="38" t="str">
        <f t="shared" si="13"/>
        <v/>
      </c>
      <c r="AL19" s="21" t="str">
        <f t="shared" si="30"/>
        <v/>
      </c>
      <c r="AM19" s="21" t="str">
        <f t="shared" si="14"/>
        <v/>
      </c>
      <c r="AN19" s="22" t="str">
        <f t="shared" si="14"/>
        <v/>
      </c>
      <c r="AO19" s="33" t="str">
        <f t="shared" si="31"/>
        <v/>
      </c>
      <c r="AP19" s="7" t="str">
        <f t="shared" si="31"/>
        <v/>
      </c>
      <c r="AQ19" s="34" t="str">
        <f t="shared" si="31"/>
        <v/>
      </c>
      <c r="AR19" s="29" t="str">
        <f t="shared" si="32"/>
        <v/>
      </c>
      <c r="AS19" s="21" t="str">
        <f t="shared" si="15"/>
        <v/>
      </c>
      <c r="AT19" s="22" t="str">
        <f t="shared" si="15"/>
        <v/>
      </c>
      <c r="AU19" s="7">
        <f t="shared" si="33"/>
        <v>0</v>
      </c>
      <c r="BC19" s="7">
        <f>+BC18+50</f>
        <v>300</v>
      </c>
      <c r="BD19" s="11">
        <f>+BD18*BD$16</f>
        <v>13.5</v>
      </c>
      <c r="BE19" s="11">
        <f t="shared" ref="BE19:BQ34" si="50">+BE18*BE$16</f>
        <v>18.05</v>
      </c>
      <c r="BF19" s="11">
        <f t="shared" si="50"/>
        <v>22.624999999999996</v>
      </c>
      <c r="BG19" s="11">
        <f t="shared" si="50"/>
        <v>27.224999999999994</v>
      </c>
      <c r="BH19" s="11">
        <f t="shared" si="50"/>
        <v>31.849999999999994</v>
      </c>
      <c r="BI19" s="11">
        <f t="shared" si="50"/>
        <v>36.499999999999993</v>
      </c>
      <c r="BJ19" s="11">
        <f t="shared" si="50"/>
        <v>41.17499999999999</v>
      </c>
      <c r="BK19" s="11">
        <f t="shared" si="50"/>
        <v>45.874999999999986</v>
      </c>
      <c r="BL19" s="11">
        <f t="shared" si="50"/>
        <v>50.59999999999998</v>
      </c>
      <c r="BM19" s="11">
        <f t="shared" si="50"/>
        <v>55.349999999999973</v>
      </c>
      <c r="BN19" s="11">
        <f t="shared" si="50"/>
        <v>60.124999999999964</v>
      </c>
      <c r="BO19" s="11">
        <f t="shared" si="50"/>
        <v>64.924999999999955</v>
      </c>
      <c r="BP19" s="11">
        <f t="shared" si="50"/>
        <v>69.749999999999957</v>
      </c>
      <c r="BQ19" s="11">
        <f t="shared" si="50"/>
        <v>74.599999999999952</v>
      </c>
      <c r="BR19" s="11"/>
      <c r="BT19" s="8">
        <f t="shared" si="16"/>
        <v>0</v>
      </c>
      <c r="DO19" s="2">
        <f t="shared" si="19"/>
        <v>8</v>
      </c>
      <c r="DP19" s="11">
        <f t="shared" si="1"/>
        <v>0</v>
      </c>
      <c r="DQ19" s="2">
        <f t="shared" si="20"/>
        <v>12.25</v>
      </c>
      <c r="DT19" s="5" t="str">
        <f t="shared" si="35"/>
        <v/>
      </c>
      <c r="DU19" s="5" t="str">
        <f t="shared" si="34"/>
        <v/>
      </c>
      <c r="DV19" s="5" t="str">
        <f t="shared" si="34"/>
        <v/>
      </c>
    </row>
    <row r="20" spans="2:126" x14ac:dyDescent="0.25">
      <c r="B20" s="2">
        <v>5</v>
      </c>
      <c r="C20" s="76">
        <f>+G$157</f>
        <v>0</v>
      </c>
      <c r="D20" s="7" t="str">
        <f t="shared" si="2"/>
        <v/>
      </c>
      <c r="E20" s="7" t="str">
        <f t="shared" si="2"/>
        <v/>
      </c>
      <c r="F20" s="7" t="str">
        <f t="shared" si="2"/>
        <v/>
      </c>
      <c r="G20" s="21" t="str">
        <f t="shared" si="21"/>
        <v/>
      </c>
      <c r="H20" s="21" t="str">
        <f t="shared" si="3"/>
        <v/>
      </c>
      <c r="I20" s="21" t="str">
        <f t="shared" si="3"/>
        <v/>
      </c>
      <c r="J20" s="21" t="str">
        <f t="shared" si="22"/>
        <v/>
      </c>
      <c r="K20" s="21" t="str">
        <f t="shared" si="4"/>
        <v/>
      </c>
      <c r="L20" s="22" t="str">
        <f t="shared" si="4"/>
        <v/>
      </c>
      <c r="M20" s="29" t="str">
        <f>+G$167</f>
        <v/>
      </c>
      <c r="N20" s="21" t="str">
        <f t="shared" si="42"/>
        <v/>
      </c>
      <c r="O20" s="21" t="str">
        <f t="shared" si="5"/>
        <v/>
      </c>
      <c r="P20" s="21" t="str">
        <f t="shared" si="5"/>
        <v/>
      </c>
      <c r="Q20" s="21" t="str">
        <f t="shared" si="24"/>
        <v/>
      </c>
      <c r="R20" s="21" t="str">
        <f t="shared" si="6"/>
        <v/>
      </c>
      <c r="S20" s="22" t="str">
        <f t="shared" si="6"/>
        <v/>
      </c>
      <c r="T20" s="29" t="str">
        <f>+G$152</f>
        <v/>
      </c>
      <c r="U20" s="21" t="str">
        <f t="shared" si="43"/>
        <v/>
      </c>
      <c r="V20" s="21" t="str">
        <f t="shared" si="7"/>
        <v/>
      </c>
      <c r="W20" s="21" t="str">
        <f t="shared" si="7"/>
        <v/>
      </c>
      <c r="X20" s="21" t="str">
        <f t="shared" si="26"/>
        <v/>
      </c>
      <c r="Y20" s="21" t="str">
        <f t="shared" si="8"/>
        <v/>
      </c>
      <c r="Z20" s="22" t="str">
        <f t="shared" si="8"/>
        <v/>
      </c>
      <c r="AA20" s="29">
        <f t="shared" si="44"/>
        <v>0</v>
      </c>
      <c r="AB20" s="21" t="str">
        <f t="shared" si="45"/>
        <v/>
      </c>
      <c r="AC20" s="21" t="str">
        <f t="shared" si="9"/>
        <v/>
      </c>
      <c r="AD20" s="21" t="str">
        <f t="shared" si="9"/>
        <v/>
      </c>
      <c r="AE20" s="21" t="str">
        <f t="shared" si="29"/>
        <v/>
      </c>
      <c r="AF20" s="21" t="str">
        <f t="shared" si="10"/>
        <v/>
      </c>
      <c r="AG20" s="22" t="str">
        <f t="shared" si="10"/>
        <v/>
      </c>
      <c r="AH20" s="29">
        <f>+Q$125</f>
        <v>1.1000000000000001</v>
      </c>
      <c r="AI20" s="38" t="str">
        <f t="shared" si="11"/>
        <v/>
      </c>
      <c r="AJ20" s="38" t="str">
        <f t="shared" si="12"/>
        <v/>
      </c>
      <c r="AK20" s="38" t="str">
        <f t="shared" si="13"/>
        <v/>
      </c>
      <c r="AL20" s="21" t="str">
        <f t="shared" si="30"/>
        <v/>
      </c>
      <c r="AM20" s="21" t="str">
        <f t="shared" si="14"/>
        <v/>
      </c>
      <c r="AN20" s="22" t="str">
        <f t="shared" si="14"/>
        <v/>
      </c>
      <c r="AO20" s="33" t="str">
        <f t="shared" si="31"/>
        <v/>
      </c>
      <c r="AP20" s="7" t="str">
        <f t="shared" si="31"/>
        <v/>
      </c>
      <c r="AQ20" s="34" t="str">
        <f t="shared" si="31"/>
        <v/>
      </c>
      <c r="AR20" s="29" t="str">
        <f t="shared" si="32"/>
        <v/>
      </c>
      <c r="AS20" s="21" t="str">
        <f t="shared" si="15"/>
        <v/>
      </c>
      <c r="AT20" s="22" t="str">
        <f t="shared" si="15"/>
        <v/>
      </c>
      <c r="AU20" s="7">
        <f t="shared" si="33"/>
        <v>0</v>
      </c>
      <c r="BC20" s="7">
        <f t="shared" ref="BC20:BC83" si="51">+BC19+50</f>
        <v>350</v>
      </c>
      <c r="BD20" s="11">
        <f t="shared" ref="BD20:BQ52" si="52">+BD19*BD$16</f>
        <v>12.15</v>
      </c>
      <c r="BE20" s="11">
        <f t="shared" si="50"/>
        <v>16.290125</v>
      </c>
      <c r="BF20" s="11">
        <f t="shared" si="50"/>
        <v>20.475624999999994</v>
      </c>
      <c r="BG20" s="11">
        <f t="shared" si="50"/>
        <v>24.70668749999999</v>
      </c>
      <c r="BH20" s="11">
        <f t="shared" si="50"/>
        <v>28.983499999999989</v>
      </c>
      <c r="BI20" s="11">
        <f t="shared" si="50"/>
        <v>33.306249999999984</v>
      </c>
      <c r="BJ20" s="11">
        <f t="shared" si="50"/>
        <v>37.67512499999998</v>
      </c>
      <c r="BK20" s="11">
        <f t="shared" si="50"/>
        <v>42.090312499999968</v>
      </c>
      <c r="BL20" s="11">
        <f t="shared" si="50"/>
        <v>46.551999999999964</v>
      </c>
      <c r="BM20" s="11">
        <f t="shared" si="50"/>
        <v>51.060374999999951</v>
      </c>
      <c r="BN20" s="11">
        <f t="shared" si="50"/>
        <v>55.615624999999937</v>
      </c>
      <c r="BO20" s="11">
        <f t="shared" si="50"/>
        <v>60.21793749999992</v>
      </c>
      <c r="BP20" s="11">
        <f t="shared" si="50"/>
        <v>64.867499999999922</v>
      </c>
      <c r="BQ20" s="11">
        <f t="shared" si="50"/>
        <v>69.56449999999991</v>
      </c>
      <c r="BR20" s="11"/>
      <c r="BT20" s="8">
        <f t="shared" si="16"/>
        <v>0</v>
      </c>
      <c r="CQ20" s="2" t="s">
        <v>132</v>
      </c>
      <c r="CS20" s="2" t="str">
        <f>IFERROR(LOOKUP(CS16,$DO$3:$DP$27),"")</f>
        <v/>
      </c>
      <c r="CT20" s="2" t="str">
        <f t="shared" ref="CT20:DL22" si="53">IFERROR(LOOKUP(CT16,$DO$3:$DP$27),"")</f>
        <v/>
      </c>
      <c r="CU20" s="2" t="str">
        <f t="shared" si="53"/>
        <v/>
      </c>
      <c r="CV20" s="2" t="str">
        <f t="shared" si="53"/>
        <v/>
      </c>
      <c r="CW20" s="2" t="str">
        <f t="shared" si="53"/>
        <v/>
      </c>
      <c r="CX20" s="2" t="str">
        <f t="shared" si="53"/>
        <v/>
      </c>
      <c r="CY20" s="2" t="str">
        <f t="shared" si="53"/>
        <v/>
      </c>
      <c r="CZ20" s="2" t="str">
        <f t="shared" si="53"/>
        <v/>
      </c>
      <c r="DA20" s="2" t="str">
        <f t="shared" si="53"/>
        <v/>
      </c>
      <c r="DB20" s="2" t="str">
        <f t="shared" si="53"/>
        <v/>
      </c>
      <c r="DC20" s="2" t="str">
        <f t="shared" si="53"/>
        <v/>
      </c>
      <c r="DD20" s="2" t="str">
        <f t="shared" si="53"/>
        <v/>
      </c>
      <c r="DE20" s="2" t="str">
        <f t="shared" si="53"/>
        <v/>
      </c>
      <c r="DF20" s="2" t="str">
        <f t="shared" si="53"/>
        <v/>
      </c>
      <c r="DG20" s="2" t="str">
        <f t="shared" si="53"/>
        <v/>
      </c>
      <c r="DH20" s="2" t="str">
        <f t="shared" si="53"/>
        <v/>
      </c>
      <c r="DI20" s="2" t="str">
        <f t="shared" si="53"/>
        <v/>
      </c>
      <c r="DJ20" s="2" t="str">
        <f t="shared" si="53"/>
        <v/>
      </c>
      <c r="DK20" s="2" t="str">
        <f t="shared" si="53"/>
        <v/>
      </c>
      <c r="DL20" s="2" t="str">
        <f t="shared" si="53"/>
        <v/>
      </c>
      <c r="DM20" s="2">
        <f>SUM(CS20:DL20)</f>
        <v>0</v>
      </c>
      <c r="DO20" s="2">
        <f t="shared" si="19"/>
        <v>8.5</v>
      </c>
      <c r="DP20" s="11">
        <f t="shared" si="1"/>
        <v>0</v>
      </c>
      <c r="DQ20" s="2">
        <f t="shared" si="20"/>
        <v>13</v>
      </c>
      <c r="DT20" s="5" t="str">
        <f t="shared" si="35"/>
        <v/>
      </c>
      <c r="DU20" s="5" t="str">
        <f t="shared" si="34"/>
        <v/>
      </c>
      <c r="DV20" s="5" t="str">
        <f t="shared" si="34"/>
        <v/>
      </c>
    </row>
    <row r="21" spans="2:126" x14ac:dyDescent="0.25">
      <c r="B21" s="2">
        <v>6</v>
      </c>
      <c r="C21" s="76">
        <f>+H$157</f>
        <v>0</v>
      </c>
      <c r="D21" s="7" t="str">
        <f t="shared" si="2"/>
        <v/>
      </c>
      <c r="E21" s="7" t="str">
        <f t="shared" si="2"/>
        <v/>
      </c>
      <c r="F21" s="7" t="str">
        <f t="shared" si="2"/>
        <v/>
      </c>
      <c r="G21" s="21" t="str">
        <f t="shared" si="21"/>
        <v/>
      </c>
      <c r="H21" s="21" t="str">
        <f t="shared" si="3"/>
        <v/>
      </c>
      <c r="I21" s="21" t="str">
        <f t="shared" si="3"/>
        <v/>
      </c>
      <c r="J21" s="21" t="str">
        <f t="shared" si="22"/>
        <v/>
      </c>
      <c r="K21" s="21" t="str">
        <f t="shared" si="4"/>
        <v/>
      </c>
      <c r="L21" s="22" t="str">
        <f t="shared" si="4"/>
        <v/>
      </c>
      <c r="M21" s="29" t="str">
        <f>+H$167</f>
        <v/>
      </c>
      <c r="N21" s="21" t="str">
        <f t="shared" si="42"/>
        <v/>
      </c>
      <c r="O21" s="21" t="str">
        <f t="shared" si="5"/>
        <v/>
      </c>
      <c r="P21" s="21" t="str">
        <f t="shared" si="5"/>
        <v/>
      </c>
      <c r="Q21" s="21" t="str">
        <f t="shared" si="24"/>
        <v/>
      </c>
      <c r="R21" s="21" t="str">
        <f t="shared" si="6"/>
        <v/>
      </c>
      <c r="S21" s="22" t="str">
        <f t="shared" si="6"/>
        <v/>
      </c>
      <c r="T21" s="29" t="str">
        <f>+H$152</f>
        <v/>
      </c>
      <c r="U21" s="21" t="str">
        <f t="shared" si="43"/>
        <v/>
      </c>
      <c r="V21" s="21" t="str">
        <f t="shared" si="7"/>
        <v/>
      </c>
      <c r="W21" s="21" t="str">
        <f t="shared" si="7"/>
        <v/>
      </c>
      <c r="X21" s="21" t="str">
        <f t="shared" si="26"/>
        <v/>
      </c>
      <c r="Y21" s="21" t="str">
        <f t="shared" si="8"/>
        <v/>
      </c>
      <c r="Z21" s="22" t="str">
        <f t="shared" si="8"/>
        <v/>
      </c>
      <c r="AA21" s="29">
        <f t="shared" si="44"/>
        <v>0</v>
      </c>
      <c r="AB21" s="21" t="str">
        <f t="shared" si="45"/>
        <v/>
      </c>
      <c r="AC21" s="21" t="str">
        <f t="shared" si="9"/>
        <v/>
      </c>
      <c r="AD21" s="21" t="str">
        <f t="shared" si="9"/>
        <v/>
      </c>
      <c r="AE21" s="21" t="str">
        <f t="shared" si="29"/>
        <v/>
      </c>
      <c r="AF21" s="21" t="str">
        <f t="shared" si="10"/>
        <v/>
      </c>
      <c r="AG21" s="22" t="str">
        <f t="shared" si="10"/>
        <v/>
      </c>
      <c r="AH21" s="29">
        <f>+R$125</f>
        <v>1.1000000000000001</v>
      </c>
      <c r="AI21" s="38" t="str">
        <f t="shared" si="11"/>
        <v/>
      </c>
      <c r="AJ21" s="38" t="str">
        <f t="shared" si="12"/>
        <v/>
      </c>
      <c r="AK21" s="38" t="str">
        <f t="shared" si="13"/>
        <v/>
      </c>
      <c r="AL21" s="21" t="str">
        <f t="shared" si="30"/>
        <v/>
      </c>
      <c r="AM21" s="21" t="str">
        <f t="shared" si="14"/>
        <v/>
      </c>
      <c r="AN21" s="22" t="str">
        <f t="shared" si="14"/>
        <v/>
      </c>
      <c r="AO21" s="33" t="str">
        <f t="shared" si="31"/>
        <v/>
      </c>
      <c r="AP21" s="7" t="str">
        <f t="shared" si="31"/>
        <v/>
      </c>
      <c r="AQ21" s="34" t="str">
        <f t="shared" si="31"/>
        <v/>
      </c>
      <c r="AR21" s="29" t="str">
        <f t="shared" si="32"/>
        <v/>
      </c>
      <c r="AS21" s="21" t="str">
        <f t="shared" si="15"/>
        <v/>
      </c>
      <c r="AT21" s="22" t="str">
        <f t="shared" si="15"/>
        <v/>
      </c>
      <c r="AU21" s="7">
        <f t="shared" si="33"/>
        <v>0</v>
      </c>
      <c r="BC21" s="7">
        <f t="shared" si="51"/>
        <v>400</v>
      </c>
      <c r="BD21" s="11">
        <f t="shared" si="52"/>
        <v>10.935</v>
      </c>
      <c r="BE21" s="11">
        <f t="shared" si="50"/>
        <v>14.701837812499999</v>
      </c>
      <c r="BF21" s="11">
        <f t="shared" si="50"/>
        <v>18.530440624999994</v>
      </c>
      <c r="BG21" s="11">
        <f t="shared" si="50"/>
        <v>22.421318906249986</v>
      </c>
      <c r="BH21" s="11">
        <f t="shared" si="50"/>
        <v>26.374984999999985</v>
      </c>
      <c r="BI21" s="11">
        <f t="shared" si="50"/>
        <v>30.391953124999979</v>
      </c>
      <c r="BJ21" s="11">
        <f t="shared" si="50"/>
        <v>34.472739374999968</v>
      </c>
      <c r="BK21" s="11">
        <f t="shared" si="50"/>
        <v>38.617861718749957</v>
      </c>
      <c r="BL21" s="11">
        <f t="shared" si="50"/>
        <v>42.827839999999945</v>
      </c>
      <c r="BM21" s="11">
        <f t="shared" si="50"/>
        <v>47.103195937499933</v>
      </c>
      <c r="BN21" s="11">
        <f t="shared" si="50"/>
        <v>51.444453124999917</v>
      </c>
      <c r="BO21" s="11">
        <f t="shared" si="50"/>
        <v>55.852137031249889</v>
      </c>
      <c r="BP21" s="11">
        <f t="shared" si="50"/>
        <v>60.326774999999884</v>
      </c>
      <c r="BQ21" s="11">
        <f t="shared" si="50"/>
        <v>64.868896249999864</v>
      </c>
      <c r="BR21" s="11"/>
      <c r="BT21" s="8">
        <f t="shared" si="16"/>
        <v>0</v>
      </c>
      <c r="CQ21" s="2" t="s">
        <v>158</v>
      </c>
      <c r="CS21" s="2" t="str">
        <f t="shared" ref="CS21:DH22" si="54">IFERROR(LOOKUP(CS17,$DO$3:$DP$27),"")</f>
        <v/>
      </c>
      <c r="CT21" s="2" t="str">
        <f t="shared" si="54"/>
        <v/>
      </c>
      <c r="CU21" s="2" t="str">
        <f t="shared" si="54"/>
        <v/>
      </c>
      <c r="CV21" s="2" t="str">
        <f t="shared" si="54"/>
        <v/>
      </c>
      <c r="CW21" s="2" t="str">
        <f t="shared" si="54"/>
        <v/>
      </c>
      <c r="CX21" s="2" t="str">
        <f t="shared" si="54"/>
        <v/>
      </c>
      <c r="CY21" s="2" t="str">
        <f t="shared" si="54"/>
        <v/>
      </c>
      <c r="CZ21" s="2" t="str">
        <f t="shared" si="54"/>
        <v/>
      </c>
      <c r="DA21" s="2" t="str">
        <f t="shared" si="54"/>
        <v/>
      </c>
      <c r="DB21" s="2" t="str">
        <f t="shared" si="54"/>
        <v/>
      </c>
      <c r="DC21" s="2" t="str">
        <f t="shared" si="54"/>
        <v/>
      </c>
      <c r="DD21" s="2" t="str">
        <f t="shared" si="54"/>
        <v/>
      </c>
      <c r="DE21" s="2" t="str">
        <f t="shared" si="54"/>
        <v/>
      </c>
      <c r="DF21" s="2" t="str">
        <f t="shared" si="54"/>
        <v/>
      </c>
      <c r="DG21" s="2" t="str">
        <f t="shared" si="54"/>
        <v/>
      </c>
      <c r="DH21" s="2" t="str">
        <f t="shared" si="54"/>
        <v/>
      </c>
      <c r="DI21" s="2" t="str">
        <f t="shared" si="53"/>
        <v/>
      </c>
      <c r="DJ21" s="2" t="str">
        <f t="shared" si="53"/>
        <v/>
      </c>
      <c r="DK21" s="2" t="str">
        <f t="shared" si="53"/>
        <v/>
      </c>
      <c r="DL21" s="2" t="str">
        <f t="shared" si="53"/>
        <v/>
      </c>
      <c r="DM21" s="2">
        <f t="shared" ref="DM21:DM22" si="55">SUM(CS21:DL21)</f>
        <v>0</v>
      </c>
      <c r="DO21" s="2">
        <f t="shared" si="19"/>
        <v>9</v>
      </c>
      <c r="DP21" s="11">
        <f t="shared" si="1"/>
        <v>0</v>
      </c>
      <c r="DQ21" s="2">
        <f t="shared" si="20"/>
        <v>13.75</v>
      </c>
      <c r="DT21" s="5" t="str">
        <f t="shared" si="35"/>
        <v/>
      </c>
      <c r="DU21" s="5" t="str">
        <f t="shared" si="34"/>
        <v/>
      </c>
      <c r="DV21" s="5" t="str">
        <f t="shared" si="34"/>
        <v/>
      </c>
    </row>
    <row r="22" spans="2:126" x14ac:dyDescent="0.25">
      <c r="B22" s="2">
        <v>7</v>
      </c>
      <c r="C22" s="76">
        <f>+I$157</f>
        <v>0</v>
      </c>
      <c r="D22" s="7" t="str">
        <f t="shared" si="2"/>
        <v/>
      </c>
      <c r="E22" s="7" t="str">
        <f t="shared" si="2"/>
        <v/>
      </c>
      <c r="F22" s="7" t="str">
        <f t="shared" si="2"/>
        <v/>
      </c>
      <c r="G22" s="21" t="str">
        <f t="shared" si="21"/>
        <v/>
      </c>
      <c r="H22" s="21" t="str">
        <f t="shared" si="3"/>
        <v/>
      </c>
      <c r="I22" s="21" t="str">
        <f t="shared" si="3"/>
        <v/>
      </c>
      <c r="J22" s="21" t="str">
        <f t="shared" si="22"/>
        <v/>
      </c>
      <c r="K22" s="21" t="str">
        <f t="shared" si="22"/>
        <v/>
      </c>
      <c r="L22" s="22" t="str">
        <f t="shared" si="22"/>
        <v/>
      </c>
      <c r="M22" s="29" t="str">
        <f>+I$167</f>
        <v/>
      </c>
      <c r="N22" s="21" t="str">
        <f t="shared" si="42"/>
        <v/>
      </c>
      <c r="O22" s="21" t="str">
        <f t="shared" si="42"/>
        <v/>
      </c>
      <c r="P22" s="21" t="str">
        <f t="shared" si="42"/>
        <v/>
      </c>
      <c r="Q22" s="21" t="str">
        <f t="shared" si="24"/>
        <v/>
      </c>
      <c r="R22" s="21" t="str">
        <f t="shared" si="6"/>
        <v/>
      </c>
      <c r="S22" s="22" t="str">
        <f t="shared" si="6"/>
        <v/>
      </c>
      <c r="T22" s="29" t="str">
        <f>+I$152</f>
        <v/>
      </c>
      <c r="U22" s="21" t="str">
        <f t="shared" si="43"/>
        <v/>
      </c>
      <c r="V22" s="21" t="str">
        <f t="shared" si="43"/>
        <v/>
      </c>
      <c r="W22" s="21" t="str">
        <f t="shared" si="43"/>
        <v/>
      </c>
      <c r="X22" s="21" t="str">
        <f t="shared" si="26"/>
        <v/>
      </c>
      <c r="Y22" s="21" t="str">
        <f t="shared" si="8"/>
        <v/>
      </c>
      <c r="Z22" s="22" t="str">
        <f t="shared" si="8"/>
        <v/>
      </c>
      <c r="AA22" s="29">
        <f t="shared" si="44"/>
        <v>0</v>
      </c>
      <c r="AB22" s="21" t="str">
        <f t="shared" si="45"/>
        <v/>
      </c>
      <c r="AC22" s="21" t="str">
        <f t="shared" si="45"/>
        <v/>
      </c>
      <c r="AD22" s="21" t="str">
        <f t="shared" si="45"/>
        <v/>
      </c>
      <c r="AE22" s="21" t="str">
        <f t="shared" si="29"/>
        <v/>
      </c>
      <c r="AF22" s="21" t="str">
        <f t="shared" si="10"/>
        <v/>
      </c>
      <c r="AG22" s="22" t="str">
        <f t="shared" si="10"/>
        <v/>
      </c>
      <c r="AH22" s="29">
        <f>+S$125</f>
        <v>1.1000000000000001</v>
      </c>
      <c r="AI22" s="38" t="str">
        <f t="shared" si="11"/>
        <v/>
      </c>
      <c r="AJ22" s="38" t="str">
        <f t="shared" si="12"/>
        <v/>
      </c>
      <c r="AK22" s="38" t="str">
        <f t="shared" si="13"/>
        <v/>
      </c>
      <c r="AL22" s="21" t="str">
        <f t="shared" si="30"/>
        <v/>
      </c>
      <c r="AM22" s="21" t="str">
        <f t="shared" si="30"/>
        <v/>
      </c>
      <c r="AN22" s="22" t="str">
        <f t="shared" si="30"/>
        <v/>
      </c>
      <c r="AO22" s="33" t="str">
        <f t="shared" si="31"/>
        <v/>
      </c>
      <c r="AP22" s="7" t="str">
        <f t="shared" si="31"/>
        <v/>
      </c>
      <c r="AQ22" s="34" t="str">
        <f t="shared" si="31"/>
        <v/>
      </c>
      <c r="AR22" s="29" t="str">
        <f t="shared" si="32"/>
        <v/>
      </c>
      <c r="AS22" s="21" t="str">
        <f t="shared" si="32"/>
        <v/>
      </c>
      <c r="AT22" s="22" t="str">
        <f t="shared" si="32"/>
        <v/>
      </c>
      <c r="AU22" s="7">
        <f t="shared" si="33"/>
        <v>0</v>
      </c>
      <c r="BC22" s="7">
        <f t="shared" si="51"/>
        <v>450</v>
      </c>
      <c r="BD22" s="11">
        <f t="shared" si="52"/>
        <v>9.8414999999999999</v>
      </c>
      <c r="BE22" s="11">
        <f t="shared" si="50"/>
        <v>13.268408625781248</v>
      </c>
      <c r="BF22" s="11">
        <f t="shared" si="50"/>
        <v>16.770048765624992</v>
      </c>
      <c r="BG22" s="11">
        <f t="shared" si="50"/>
        <v>20.347346907421858</v>
      </c>
      <c r="BH22" s="11">
        <f t="shared" si="50"/>
        <v>24.001236349999981</v>
      </c>
      <c r="BI22" s="11">
        <f t="shared" si="50"/>
        <v>27.732657226562473</v>
      </c>
      <c r="BJ22" s="11">
        <f t="shared" si="50"/>
        <v>31.542556528124962</v>
      </c>
      <c r="BK22" s="11">
        <f t="shared" si="50"/>
        <v>35.431888126953069</v>
      </c>
      <c r="BL22" s="11">
        <f t="shared" si="50"/>
        <v>39.401612799999931</v>
      </c>
      <c r="BM22" s="11">
        <f t="shared" si="50"/>
        <v>43.452698252343666</v>
      </c>
      <c r="BN22" s="11">
        <f t="shared" si="50"/>
        <v>47.586119140624895</v>
      </c>
      <c r="BO22" s="11">
        <f t="shared" si="50"/>
        <v>51.802857096484239</v>
      </c>
      <c r="BP22" s="11">
        <f t="shared" si="50"/>
        <v>56.103900749999852</v>
      </c>
      <c r="BQ22" s="11">
        <f t="shared" si="50"/>
        <v>60.490245753124832</v>
      </c>
      <c r="BR22" s="11"/>
      <c r="BT22" s="8">
        <f>SUM(AR23:AT23)</f>
        <v>0</v>
      </c>
      <c r="CQ22" s="2" t="s">
        <v>159</v>
      </c>
      <c r="CS22" s="2" t="str">
        <f t="shared" si="54"/>
        <v/>
      </c>
      <c r="CT22" s="2" t="str">
        <f t="shared" si="53"/>
        <v/>
      </c>
      <c r="CU22" s="2" t="str">
        <f t="shared" si="53"/>
        <v/>
      </c>
      <c r="CV22" s="2" t="str">
        <f t="shared" si="53"/>
        <v/>
      </c>
      <c r="CW22" s="2" t="str">
        <f t="shared" si="53"/>
        <v/>
      </c>
      <c r="CX22" s="2" t="str">
        <f t="shared" si="53"/>
        <v/>
      </c>
      <c r="CY22" s="2" t="str">
        <f t="shared" si="53"/>
        <v/>
      </c>
      <c r="CZ22" s="2" t="str">
        <f t="shared" si="53"/>
        <v/>
      </c>
      <c r="DA22" s="2" t="str">
        <f t="shared" si="53"/>
        <v/>
      </c>
      <c r="DB22" s="2" t="str">
        <f t="shared" si="53"/>
        <v/>
      </c>
      <c r="DC22" s="2" t="str">
        <f t="shared" si="53"/>
        <v/>
      </c>
      <c r="DD22" s="2" t="str">
        <f t="shared" si="53"/>
        <v/>
      </c>
      <c r="DE22" s="2" t="str">
        <f t="shared" si="53"/>
        <v/>
      </c>
      <c r="DF22" s="2" t="str">
        <f t="shared" si="53"/>
        <v/>
      </c>
      <c r="DG22" s="2" t="str">
        <f t="shared" si="53"/>
        <v/>
      </c>
      <c r="DH22" s="2" t="str">
        <f t="shared" si="53"/>
        <v/>
      </c>
      <c r="DI22" s="2" t="str">
        <f t="shared" si="53"/>
        <v/>
      </c>
      <c r="DJ22" s="2" t="str">
        <f t="shared" si="53"/>
        <v/>
      </c>
      <c r="DK22" s="2" t="str">
        <f t="shared" si="53"/>
        <v/>
      </c>
      <c r="DL22" s="2" t="str">
        <f t="shared" si="53"/>
        <v/>
      </c>
      <c r="DM22" s="2">
        <f t="shared" si="55"/>
        <v>0</v>
      </c>
      <c r="DO22" s="2">
        <f t="shared" si="19"/>
        <v>9.5</v>
      </c>
      <c r="DP22" s="11">
        <f t="shared" si="1"/>
        <v>0</v>
      </c>
      <c r="DQ22" s="2">
        <f t="shared" si="20"/>
        <v>14.5</v>
      </c>
      <c r="DT22" s="5" t="str">
        <f t="shared" si="35"/>
        <v/>
      </c>
      <c r="DU22" s="5" t="str">
        <f t="shared" si="34"/>
        <v/>
      </c>
      <c r="DV22" s="5" t="str">
        <f t="shared" si="34"/>
        <v/>
      </c>
    </row>
    <row r="23" spans="2:126" x14ac:dyDescent="0.25">
      <c r="B23" s="2">
        <v>8</v>
      </c>
      <c r="C23" s="76">
        <f>+J$157</f>
        <v>0</v>
      </c>
      <c r="D23" s="7" t="str">
        <f t="shared" si="2"/>
        <v/>
      </c>
      <c r="E23" s="7" t="str">
        <f t="shared" si="2"/>
        <v/>
      </c>
      <c r="F23" s="7" t="str">
        <f t="shared" si="2"/>
        <v/>
      </c>
      <c r="G23" s="21" t="str">
        <f t="shared" si="21"/>
        <v/>
      </c>
      <c r="H23" s="21" t="str">
        <f t="shared" si="3"/>
        <v/>
      </c>
      <c r="I23" s="21" t="str">
        <f t="shared" si="3"/>
        <v/>
      </c>
      <c r="J23" s="21" t="str">
        <f t="shared" si="22"/>
        <v/>
      </c>
      <c r="K23" s="21" t="str">
        <f t="shared" si="22"/>
        <v/>
      </c>
      <c r="L23" s="22" t="str">
        <f t="shared" si="22"/>
        <v/>
      </c>
      <c r="M23" s="29" t="str">
        <f>+J$167</f>
        <v/>
      </c>
      <c r="N23" s="21" t="str">
        <f t="shared" si="42"/>
        <v/>
      </c>
      <c r="O23" s="21" t="str">
        <f t="shared" si="42"/>
        <v/>
      </c>
      <c r="P23" s="21" t="str">
        <f t="shared" si="42"/>
        <v/>
      </c>
      <c r="Q23" s="21" t="str">
        <f t="shared" si="24"/>
        <v/>
      </c>
      <c r="R23" s="21" t="str">
        <f t="shared" si="6"/>
        <v/>
      </c>
      <c r="S23" s="22" t="str">
        <f t="shared" si="6"/>
        <v/>
      </c>
      <c r="T23" s="29" t="str">
        <f>+J$152</f>
        <v/>
      </c>
      <c r="U23" s="21" t="str">
        <f t="shared" si="43"/>
        <v/>
      </c>
      <c r="V23" s="21" t="str">
        <f t="shared" si="43"/>
        <v/>
      </c>
      <c r="W23" s="21" t="str">
        <f t="shared" si="43"/>
        <v/>
      </c>
      <c r="X23" s="21" t="str">
        <f t="shared" si="26"/>
        <v/>
      </c>
      <c r="Y23" s="21" t="str">
        <f t="shared" si="8"/>
        <v/>
      </c>
      <c r="Z23" s="22" t="str">
        <f t="shared" si="8"/>
        <v/>
      </c>
      <c r="AA23" s="29">
        <f t="shared" si="44"/>
        <v>0</v>
      </c>
      <c r="AB23" s="21" t="str">
        <f t="shared" si="45"/>
        <v/>
      </c>
      <c r="AC23" s="21" t="str">
        <f t="shared" si="45"/>
        <v/>
      </c>
      <c r="AD23" s="21" t="str">
        <f t="shared" si="45"/>
        <v/>
      </c>
      <c r="AE23" s="21" t="str">
        <f t="shared" si="29"/>
        <v/>
      </c>
      <c r="AF23" s="21" t="str">
        <f t="shared" si="10"/>
        <v/>
      </c>
      <c r="AG23" s="22" t="str">
        <f t="shared" si="10"/>
        <v/>
      </c>
      <c r="AH23" s="29">
        <f>+T$125</f>
        <v>1.1000000000000001</v>
      </c>
      <c r="AI23" s="38" t="str">
        <f t="shared" si="11"/>
        <v/>
      </c>
      <c r="AJ23" s="38" t="str">
        <f t="shared" si="12"/>
        <v/>
      </c>
      <c r="AK23" s="38" t="str">
        <f t="shared" si="13"/>
        <v/>
      </c>
      <c r="AL23" s="21" t="str">
        <f t="shared" ref="AL23:AN25" si="56">IFERROR(((AI23/AI$27)*$AX$2)+(CT54*$AX$3)+$M23*$AX$4,"")</f>
        <v/>
      </c>
      <c r="AM23" s="21" t="str">
        <f t="shared" si="56"/>
        <v/>
      </c>
      <c r="AN23" s="22" t="str">
        <f t="shared" si="56"/>
        <v/>
      </c>
      <c r="AO23" s="33" t="str">
        <f t="shared" si="31"/>
        <v/>
      </c>
      <c r="AP23" s="7" t="str">
        <f t="shared" si="31"/>
        <v/>
      </c>
      <c r="AQ23" s="34" t="str">
        <f t="shared" si="31"/>
        <v/>
      </c>
      <c r="AR23" s="29" t="str">
        <f t="shared" si="32"/>
        <v/>
      </c>
      <c r="AS23" s="21" t="str">
        <f t="shared" si="32"/>
        <v/>
      </c>
      <c r="AT23" s="22" t="str">
        <f t="shared" si="32"/>
        <v/>
      </c>
      <c r="AU23" s="7">
        <f t="shared" si="33"/>
        <v>0</v>
      </c>
      <c r="BC23" s="7">
        <f t="shared" si="51"/>
        <v>500</v>
      </c>
      <c r="BD23" s="11">
        <f t="shared" si="52"/>
        <v>8.8573500000000003</v>
      </c>
      <c r="BE23" s="11">
        <f t="shared" si="50"/>
        <v>11.974738784767576</v>
      </c>
      <c r="BF23" s="11">
        <f t="shared" si="50"/>
        <v>15.176894132890617</v>
      </c>
      <c r="BG23" s="11">
        <f t="shared" si="50"/>
        <v>18.465217318485333</v>
      </c>
      <c r="BH23" s="11">
        <f t="shared" si="50"/>
        <v>21.841125078499978</v>
      </c>
      <c r="BI23" s="11">
        <f t="shared" si="50"/>
        <v>25.306049719238249</v>
      </c>
      <c r="BJ23" s="11">
        <f t="shared" si="50"/>
        <v>28.861439223234331</v>
      </c>
      <c r="BK23" s="11">
        <f t="shared" si="50"/>
        <v>32.508757356479428</v>
      </c>
      <c r="BL23" s="11">
        <f t="shared" si="50"/>
        <v>36.24948377599992</v>
      </c>
      <c r="BM23" s="11">
        <f t="shared" si="50"/>
        <v>40.085114137787009</v>
      </c>
      <c r="BN23" s="11">
        <f t="shared" si="50"/>
        <v>44.017160205078007</v>
      </c>
      <c r="BO23" s="11">
        <f t="shared" si="50"/>
        <v>48.047149956989102</v>
      </c>
      <c r="BP23" s="11">
        <f t="shared" si="50"/>
        <v>52.176627697499825</v>
      </c>
      <c r="BQ23" s="11">
        <f t="shared" si="50"/>
        <v>56.407154164788864</v>
      </c>
      <c r="BR23" s="11"/>
      <c r="BT23" s="8">
        <f t="shared" si="16"/>
        <v>0</v>
      </c>
      <c r="DO23" s="2">
        <f>+DO22+0.5</f>
        <v>10</v>
      </c>
      <c r="DP23" s="11">
        <f t="shared" si="1"/>
        <v>0</v>
      </c>
      <c r="DQ23" s="2">
        <f t="shared" si="20"/>
        <v>15.25</v>
      </c>
      <c r="DT23" s="5" t="str">
        <f t="shared" si="35"/>
        <v/>
      </c>
      <c r="DU23" s="5" t="str">
        <f t="shared" si="35"/>
        <v/>
      </c>
      <c r="DV23" s="5" t="str">
        <f t="shared" si="35"/>
        <v/>
      </c>
    </row>
    <row r="24" spans="2:126" x14ac:dyDescent="0.25">
      <c r="B24" s="2">
        <v>9</v>
      </c>
      <c r="C24" s="76">
        <f>+K$157</f>
        <v>0</v>
      </c>
      <c r="D24" s="7" t="str">
        <f t="shared" si="2"/>
        <v/>
      </c>
      <c r="E24" s="7" t="str">
        <f t="shared" si="2"/>
        <v/>
      </c>
      <c r="F24" s="7" t="str">
        <f t="shared" si="2"/>
        <v/>
      </c>
      <c r="G24" s="21" t="str">
        <f t="shared" si="21"/>
        <v/>
      </c>
      <c r="H24" s="21" t="str">
        <f t="shared" si="3"/>
        <v/>
      </c>
      <c r="I24" s="21" t="str">
        <f t="shared" si="3"/>
        <v/>
      </c>
      <c r="J24" s="21" t="str">
        <f t="shared" si="22"/>
        <v/>
      </c>
      <c r="K24" s="21" t="str">
        <f t="shared" si="22"/>
        <v/>
      </c>
      <c r="L24" s="22" t="str">
        <f t="shared" si="22"/>
        <v/>
      </c>
      <c r="M24" s="29" t="str">
        <f>+K$167</f>
        <v/>
      </c>
      <c r="N24" s="21" t="str">
        <f t="shared" si="42"/>
        <v/>
      </c>
      <c r="O24" s="21" t="str">
        <f t="shared" si="42"/>
        <v/>
      </c>
      <c r="P24" s="21" t="str">
        <f t="shared" si="42"/>
        <v/>
      </c>
      <c r="Q24" s="21" t="str">
        <f t="shared" si="24"/>
        <v/>
      </c>
      <c r="R24" s="21" t="str">
        <f t="shared" si="6"/>
        <v/>
      </c>
      <c r="S24" s="22" t="str">
        <f t="shared" si="6"/>
        <v/>
      </c>
      <c r="T24" s="29" t="str">
        <f>+K$152</f>
        <v/>
      </c>
      <c r="U24" s="21" t="str">
        <f t="shared" si="43"/>
        <v/>
      </c>
      <c r="V24" s="21" t="str">
        <f t="shared" si="43"/>
        <v/>
      </c>
      <c r="W24" s="21" t="str">
        <f t="shared" si="43"/>
        <v/>
      </c>
      <c r="X24" s="21" t="str">
        <f t="shared" si="26"/>
        <v/>
      </c>
      <c r="Y24" s="21" t="str">
        <f t="shared" si="8"/>
        <v/>
      </c>
      <c r="Z24" s="22" t="str">
        <f t="shared" si="8"/>
        <v/>
      </c>
      <c r="AA24" s="29">
        <f t="shared" si="44"/>
        <v>0</v>
      </c>
      <c r="AB24" s="21" t="str">
        <f t="shared" si="45"/>
        <v/>
      </c>
      <c r="AC24" s="21" t="str">
        <f t="shared" si="45"/>
        <v/>
      </c>
      <c r="AD24" s="21" t="str">
        <f t="shared" si="45"/>
        <v/>
      </c>
      <c r="AE24" s="21" t="str">
        <f t="shared" si="29"/>
        <v/>
      </c>
      <c r="AF24" s="21" t="str">
        <f t="shared" si="10"/>
        <v/>
      </c>
      <c r="AG24" s="22" t="str">
        <f t="shared" si="10"/>
        <v/>
      </c>
      <c r="AH24" s="29">
        <f>+U$125</f>
        <v>1.1000000000000001</v>
      </c>
      <c r="AI24" s="38" t="str">
        <f t="shared" si="11"/>
        <v/>
      </c>
      <c r="AJ24" s="38" t="str">
        <f t="shared" si="12"/>
        <v/>
      </c>
      <c r="AK24" s="38" t="str">
        <f t="shared" si="13"/>
        <v/>
      </c>
      <c r="AL24" s="21" t="str">
        <f t="shared" si="56"/>
        <v/>
      </c>
      <c r="AM24" s="21" t="str">
        <f t="shared" si="56"/>
        <v/>
      </c>
      <c r="AN24" s="22" t="str">
        <f t="shared" si="56"/>
        <v/>
      </c>
      <c r="AO24" s="33" t="str">
        <f t="shared" si="31"/>
        <v/>
      </c>
      <c r="AP24" s="7" t="str">
        <f t="shared" si="31"/>
        <v/>
      </c>
      <c r="AQ24" s="34" t="str">
        <f t="shared" si="31"/>
        <v/>
      </c>
      <c r="AR24" s="29" t="str">
        <f t="shared" si="32"/>
        <v/>
      </c>
      <c r="AS24" s="21" t="str">
        <f t="shared" si="32"/>
        <v/>
      </c>
      <c r="AT24" s="22" t="str">
        <f t="shared" si="32"/>
        <v/>
      </c>
      <c r="AU24" s="7">
        <f t="shared" si="33"/>
        <v>0</v>
      </c>
      <c r="BC24" s="7">
        <f t="shared" si="51"/>
        <v>550</v>
      </c>
      <c r="BD24" s="11">
        <f t="shared" si="52"/>
        <v>7.9716150000000008</v>
      </c>
      <c r="BE24" s="11">
        <f t="shared" si="50"/>
        <v>10.807201753252738</v>
      </c>
      <c r="BF24" s="11">
        <f t="shared" si="50"/>
        <v>13.735089190266006</v>
      </c>
      <c r="BG24" s="11">
        <f t="shared" si="50"/>
        <v>16.757184716525437</v>
      </c>
      <c r="BH24" s="11">
        <f t="shared" si="50"/>
        <v>19.875423821434975</v>
      </c>
      <c r="BI24" s="11">
        <f t="shared" si="50"/>
        <v>23.091770368804895</v>
      </c>
      <c r="BJ24" s="11">
        <f t="shared" si="50"/>
        <v>26.408216889259403</v>
      </c>
      <c r="BK24" s="11">
        <f t="shared" si="50"/>
        <v>29.826784874569864</v>
      </c>
      <c r="BL24" s="11">
        <f t="shared" si="50"/>
        <v>33.349525073919914</v>
      </c>
      <c r="BM24" s="11">
        <f t="shared" si="50"/>
        <v>36.978517792108498</v>
      </c>
      <c r="BN24" s="11">
        <f t="shared" si="50"/>
        <v>40.715873189697135</v>
      </c>
      <c r="BO24" s="11">
        <f t="shared" si="50"/>
        <v>44.563731585107362</v>
      </c>
      <c r="BP24" s="11">
        <f t="shared" si="50"/>
        <v>48.524263758674806</v>
      </c>
      <c r="BQ24" s="11">
        <f t="shared" si="50"/>
        <v>52.59967125866558</v>
      </c>
      <c r="BR24" s="11"/>
      <c r="BT24" s="8">
        <f>SUM(AR25:AT25)</f>
        <v>0</v>
      </c>
      <c r="CQ24" s="2" t="s">
        <v>132</v>
      </c>
      <c r="CS24" s="5" t="str">
        <f>IFERROR(CS20/$DM20,"")</f>
        <v/>
      </c>
      <c r="CT24" s="5" t="str">
        <f t="shared" ref="CT24:DL26" si="57">IFERROR(CT20/$DM20,"")</f>
        <v/>
      </c>
      <c r="CU24" s="5" t="str">
        <f t="shared" si="57"/>
        <v/>
      </c>
      <c r="CV24" s="5" t="str">
        <f t="shared" si="57"/>
        <v/>
      </c>
      <c r="CW24" s="5" t="str">
        <f t="shared" si="57"/>
        <v/>
      </c>
      <c r="CX24" s="5" t="str">
        <f t="shared" si="57"/>
        <v/>
      </c>
      <c r="CY24" s="5" t="str">
        <f t="shared" si="57"/>
        <v/>
      </c>
      <c r="CZ24" s="5" t="str">
        <f t="shared" si="57"/>
        <v/>
      </c>
      <c r="DA24" s="5" t="str">
        <f t="shared" si="57"/>
        <v/>
      </c>
      <c r="DB24" s="5" t="str">
        <f t="shared" si="57"/>
        <v/>
      </c>
      <c r="DC24" s="5" t="str">
        <f t="shared" si="57"/>
        <v/>
      </c>
      <c r="DD24" s="5" t="str">
        <f t="shared" si="57"/>
        <v/>
      </c>
      <c r="DE24" s="5" t="str">
        <f t="shared" si="57"/>
        <v/>
      </c>
      <c r="DF24" s="5" t="str">
        <f t="shared" si="57"/>
        <v/>
      </c>
      <c r="DG24" s="5" t="str">
        <f t="shared" si="57"/>
        <v/>
      </c>
      <c r="DH24" s="5" t="str">
        <f t="shared" si="57"/>
        <v/>
      </c>
      <c r="DI24" s="5" t="str">
        <f t="shared" si="57"/>
        <v/>
      </c>
      <c r="DJ24" s="5" t="str">
        <f t="shared" si="57"/>
        <v/>
      </c>
      <c r="DK24" s="5" t="str">
        <f t="shared" si="57"/>
        <v/>
      </c>
      <c r="DL24" s="5" t="str">
        <f t="shared" si="57"/>
        <v/>
      </c>
      <c r="DO24" s="2">
        <f t="shared" si="19"/>
        <v>10.5</v>
      </c>
      <c r="DP24" s="11">
        <f t="shared" si="1"/>
        <v>0</v>
      </c>
      <c r="DQ24" s="2">
        <f t="shared" si="20"/>
        <v>16</v>
      </c>
      <c r="DT24" s="5" t="str">
        <f t="shared" si="35"/>
        <v/>
      </c>
      <c r="DU24" s="5" t="str">
        <f t="shared" si="35"/>
        <v/>
      </c>
      <c r="DV24" s="5" t="str">
        <f t="shared" si="35"/>
        <v/>
      </c>
    </row>
    <row r="25" spans="2:126" ht="15.75" thickBot="1" x14ac:dyDescent="0.3">
      <c r="B25" s="2">
        <v>10</v>
      </c>
      <c r="C25" s="77">
        <f>+L$157</f>
        <v>0</v>
      </c>
      <c r="D25" s="24" t="str">
        <f t="shared" si="2"/>
        <v/>
      </c>
      <c r="E25" s="24" t="str">
        <f t="shared" si="2"/>
        <v/>
      </c>
      <c r="F25" s="24" t="str">
        <f t="shared" si="2"/>
        <v/>
      </c>
      <c r="G25" s="25" t="str">
        <f t="shared" si="21"/>
        <v/>
      </c>
      <c r="H25" s="25" t="str">
        <f t="shared" si="3"/>
        <v/>
      </c>
      <c r="I25" s="25" t="str">
        <f t="shared" si="3"/>
        <v/>
      </c>
      <c r="J25" s="25" t="str">
        <f t="shared" si="22"/>
        <v/>
      </c>
      <c r="K25" s="25" t="str">
        <f t="shared" si="22"/>
        <v/>
      </c>
      <c r="L25" s="26" t="str">
        <f t="shared" si="22"/>
        <v/>
      </c>
      <c r="M25" s="30" t="str">
        <f>+L$167</f>
        <v/>
      </c>
      <c r="N25" s="25" t="str">
        <f t="shared" si="42"/>
        <v/>
      </c>
      <c r="O25" s="25" t="str">
        <f t="shared" si="42"/>
        <v/>
      </c>
      <c r="P25" s="25" t="str">
        <f t="shared" si="42"/>
        <v/>
      </c>
      <c r="Q25" s="25" t="str">
        <f t="shared" si="24"/>
        <v/>
      </c>
      <c r="R25" s="25" t="str">
        <f t="shared" si="6"/>
        <v/>
      </c>
      <c r="S25" s="26" t="str">
        <f t="shared" si="6"/>
        <v/>
      </c>
      <c r="T25" s="30" t="str">
        <f>+L$152</f>
        <v/>
      </c>
      <c r="U25" s="25" t="str">
        <f t="shared" si="43"/>
        <v/>
      </c>
      <c r="V25" s="25" t="str">
        <f t="shared" si="43"/>
        <v/>
      </c>
      <c r="W25" s="25" t="str">
        <f t="shared" si="43"/>
        <v/>
      </c>
      <c r="X25" s="25" t="str">
        <f t="shared" si="26"/>
        <v/>
      </c>
      <c r="Y25" s="25" t="str">
        <f t="shared" si="8"/>
        <v/>
      </c>
      <c r="Z25" s="26" t="str">
        <f t="shared" si="8"/>
        <v/>
      </c>
      <c r="AA25" s="30">
        <f t="shared" si="44"/>
        <v>0</v>
      </c>
      <c r="AB25" s="25" t="str">
        <f t="shared" si="45"/>
        <v/>
      </c>
      <c r="AC25" s="25" t="str">
        <f t="shared" si="45"/>
        <v/>
      </c>
      <c r="AD25" s="25" t="str">
        <f t="shared" si="45"/>
        <v/>
      </c>
      <c r="AE25" s="25" t="str">
        <f t="shared" si="29"/>
        <v/>
      </c>
      <c r="AF25" s="25" t="str">
        <f t="shared" si="10"/>
        <v/>
      </c>
      <c r="AG25" s="26" t="str">
        <f t="shared" si="10"/>
        <v/>
      </c>
      <c r="AH25" s="30">
        <f>+V$125</f>
        <v>1.1000000000000001</v>
      </c>
      <c r="AI25" s="39" t="str">
        <f t="shared" si="11"/>
        <v/>
      </c>
      <c r="AJ25" s="39" t="str">
        <f t="shared" si="12"/>
        <v/>
      </c>
      <c r="AK25" s="39" t="str">
        <f t="shared" si="13"/>
        <v/>
      </c>
      <c r="AL25" s="25" t="str">
        <f t="shared" si="56"/>
        <v/>
      </c>
      <c r="AM25" s="25" t="str">
        <f t="shared" si="56"/>
        <v/>
      </c>
      <c r="AN25" s="26" t="str">
        <f t="shared" si="56"/>
        <v/>
      </c>
      <c r="AO25" s="35" t="str">
        <f t="shared" si="31"/>
        <v/>
      </c>
      <c r="AP25" s="24" t="str">
        <f t="shared" si="31"/>
        <v/>
      </c>
      <c r="AQ25" s="36" t="str">
        <f t="shared" si="31"/>
        <v/>
      </c>
      <c r="AR25" s="30" t="str">
        <f t="shared" si="32"/>
        <v/>
      </c>
      <c r="AS25" s="25" t="str">
        <f t="shared" si="32"/>
        <v/>
      </c>
      <c r="AT25" s="26" t="str">
        <f t="shared" si="32"/>
        <v/>
      </c>
      <c r="AU25" s="7">
        <f t="shared" si="33"/>
        <v>0</v>
      </c>
      <c r="BC25" s="7">
        <f t="shared" si="51"/>
        <v>600</v>
      </c>
      <c r="BD25" s="11">
        <f t="shared" si="52"/>
        <v>7.1744535000000011</v>
      </c>
      <c r="BE25" s="11">
        <f t="shared" si="50"/>
        <v>9.7534995823105959</v>
      </c>
      <c r="BF25" s="11">
        <f t="shared" si="50"/>
        <v>12.430255717190734</v>
      </c>
      <c r="BG25" s="11">
        <f t="shared" si="50"/>
        <v>15.207145130246831</v>
      </c>
      <c r="BH25" s="11">
        <f t="shared" si="50"/>
        <v>18.086635677505825</v>
      </c>
      <c r="BI25" s="11">
        <f t="shared" si="50"/>
        <v>21.071240461534462</v>
      </c>
      <c r="BJ25" s="11">
        <f t="shared" si="50"/>
        <v>24.163518453672346</v>
      </c>
      <c r="BK25" s="11">
        <f t="shared" si="50"/>
        <v>27.36607512241784</v>
      </c>
      <c r="BL25" s="11">
        <f t="shared" si="50"/>
        <v>30.681563068006309</v>
      </c>
      <c r="BM25" s="11">
        <f t="shared" si="50"/>
        <v>34.11268266322007</v>
      </c>
      <c r="BN25" s="11">
        <f t="shared" si="50"/>
        <v>37.662182700469828</v>
      </c>
      <c r="BO25" s="11">
        <f t="shared" si="50"/>
        <v>41.332861045187052</v>
      </c>
      <c r="BP25" s="11">
        <f t="shared" si="50"/>
        <v>45.127565295567543</v>
      </c>
      <c r="BQ25" s="11">
        <f t="shared" si="50"/>
        <v>49.049193448705616</v>
      </c>
      <c r="BR25" s="11"/>
      <c r="CQ25" s="2" t="s">
        <v>158</v>
      </c>
      <c r="CS25" s="5" t="str">
        <f t="shared" ref="CS25:DH26" si="58">IFERROR(CS21/$DM21,"")</f>
        <v/>
      </c>
      <c r="CT25" s="5" t="str">
        <f t="shared" si="58"/>
        <v/>
      </c>
      <c r="CU25" s="5" t="str">
        <f t="shared" si="58"/>
        <v/>
      </c>
      <c r="CV25" s="5" t="str">
        <f t="shared" si="58"/>
        <v/>
      </c>
      <c r="CW25" s="5" t="str">
        <f t="shared" si="58"/>
        <v/>
      </c>
      <c r="CX25" s="5" t="str">
        <f t="shared" si="58"/>
        <v/>
      </c>
      <c r="CY25" s="5" t="str">
        <f t="shared" si="58"/>
        <v/>
      </c>
      <c r="CZ25" s="5" t="str">
        <f t="shared" si="58"/>
        <v/>
      </c>
      <c r="DA25" s="5" t="str">
        <f t="shared" si="58"/>
        <v/>
      </c>
      <c r="DB25" s="5" t="str">
        <f t="shared" si="58"/>
        <v/>
      </c>
      <c r="DC25" s="5" t="str">
        <f t="shared" si="58"/>
        <v/>
      </c>
      <c r="DD25" s="5" t="str">
        <f t="shared" si="58"/>
        <v/>
      </c>
      <c r="DE25" s="5" t="str">
        <f t="shared" si="58"/>
        <v/>
      </c>
      <c r="DF25" s="5" t="str">
        <f t="shared" si="58"/>
        <v/>
      </c>
      <c r="DG25" s="5" t="str">
        <f t="shared" si="58"/>
        <v/>
      </c>
      <c r="DH25" s="5" t="str">
        <f t="shared" si="58"/>
        <v/>
      </c>
      <c r="DI25" s="5" t="str">
        <f t="shared" si="57"/>
        <v/>
      </c>
      <c r="DJ25" s="5" t="str">
        <f t="shared" si="57"/>
        <v/>
      </c>
      <c r="DK25" s="5" t="str">
        <f t="shared" si="57"/>
        <v/>
      </c>
      <c r="DL25" s="5" t="str">
        <f t="shared" si="57"/>
        <v/>
      </c>
      <c r="DO25" s="2">
        <f t="shared" si="19"/>
        <v>11</v>
      </c>
      <c r="DP25" s="11">
        <f t="shared" si="1"/>
        <v>0</v>
      </c>
      <c r="DQ25" s="2">
        <f t="shared" si="20"/>
        <v>16.75</v>
      </c>
      <c r="DT25" s="5" t="str">
        <f t="shared" si="35"/>
        <v/>
      </c>
      <c r="DU25" s="5" t="str">
        <f t="shared" si="35"/>
        <v/>
      </c>
      <c r="DV25" s="5" t="str">
        <f t="shared" si="35"/>
        <v/>
      </c>
    </row>
    <row r="26" spans="2:126" x14ac:dyDescent="0.25">
      <c r="BC26" s="7">
        <f t="shared" si="51"/>
        <v>650</v>
      </c>
      <c r="BD26" s="11">
        <f t="shared" si="52"/>
        <v>6.4570081500000009</v>
      </c>
      <c r="BE26" s="11">
        <f t="shared" si="50"/>
        <v>8.8025333730353132</v>
      </c>
      <c r="BF26" s="11">
        <f t="shared" si="50"/>
        <v>11.249381424057614</v>
      </c>
      <c r="BG26" s="11">
        <f t="shared" si="50"/>
        <v>13.800484205698996</v>
      </c>
      <c r="BH26" s="11">
        <f t="shared" si="50"/>
        <v>16.458838466530299</v>
      </c>
      <c r="BI26" s="11">
        <f t="shared" si="50"/>
        <v>19.227506921150191</v>
      </c>
      <c r="BJ26" s="11">
        <f t="shared" si="50"/>
        <v>22.109619385110189</v>
      </c>
      <c r="BK26" s="11">
        <f t="shared" si="50"/>
        <v>25.108373924818359</v>
      </c>
      <c r="BL26" s="11">
        <f t="shared" si="50"/>
        <v>28.227038022565793</v>
      </c>
      <c r="BM26" s="11">
        <f t="shared" si="50"/>
        <v>31.4689497568205</v>
      </c>
      <c r="BN26" s="11">
        <f t="shared" si="50"/>
        <v>34.837518997934573</v>
      </c>
      <c r="BO26" s="11">
        <f t="shared" si="50"/>
        <v>38.336228619410967</v>
      </c>
      <c r="BP26" s="11">
        <f t="shared" si="50"/>
        <v>41.968635724877785</v>
      </c>
      <c r="BQ26" s="11">
        <f t="shared" si="50"/>
        <v>45.738372890917951</v>
      </c>
      <c r="BR26" s="11"/>
      <c r="CQ26" s="2" t="s">
        <v>159</v>
      </c>
      <c r="CS26" s="5" t="str">
        <f t="shared" si="58"/>
        <v/>
      </c>
      <c r="CT26" s="5" t="str">
        <f t="shared" si="57"/>
        <v/>
      </c>
      <c r="CU26" s="5" t="str">
        <f t="shared" si="57"/>
        <v/>
      </c>
      <c r="CV26" s="5" t="str">
        <f t="shared" si="57"/>
        <v/>
      </c>
      <c r="CW26" s="5" t="str">
        <f t="shared" si="57"/>
        <v/>
      </c>
      <c r="CX26" s="5" t="str">
        <f t="shared" si="57"/>
        <v/>
      </c>
      <c r="CY26" s="5" t="str">
        <f t="shared" si="57"/>
        <v/>
      </c>
      <c r="CZ26" s="5" t="str">
        <f t="shared" si="57"/>
        <v/>
      </c>
      <c r="DA26" s="5" t="str">
        <f t="shared" si="57"/>
        <v/>
      </c>
      <c r="DB26" s="5" t="str">
        <f t="shared" si="57"/>
        <v/>
      </c>
      <c r="DC26" s="5" t="str">
        <f t="shared" si="57"/>
        <v/>
      </c>
      <c r="DD26" s="5" t="str">
        <f t="shared" si="57"/>
        <v/>
      </c>
      <c r="DE26" s="5" t="str">
        <f t="shared" si="57"/>
        <v/>
      </c>
      <c r="DF26" s="5" t="str">
        <f t="shared" si="57"/>
        <v/>
      </c>
      <c r="DG26" s="5" t="str">
        <f t="shared" si="57"/>
        <v/>
      </c>
      <c r="DH26" s="5" t="str">
        <f t="shared" si="57"/>
        <v/>
      </c>
      <c r="DI26" s="5" t="str">
        <f t="shared" si="57"/>
        <v/>
      </c>
      <c r="DJ26" s="5" t="str">
        <f t="shared" si="57"/>
        <v/>
      </c>
      <c r="DK26" s="5" t="str">
        <f t="shared" si="57"/>
        <v/>
      </c>
      <c r="DL26" s="5" t="str">
        <f t="shared" si="57"/>
        <v/>
      </c>
      <c r="DO26" s="2">
        <f>+DO25+0.5</f>
        <v>11.5</v>
      </c>
      <c r="DP26" s="11">
        <f t="shared" si="1"/>
        <v>0</v>
      </c>
      <c r="DQ26" s="2">
        <f t="shared" si="20"/>
        <v>17.5</v>
      </c>
      <c r="DT26" s="5" t="str">
        <f t="shared" si="35"/>
        <v/>
      </c>
      <c r="DU26" s="5" t="str">
        <f t="shared" si="35"/>
        <v/>
      </c>
      <c r="DV26" s="5" t="str">
        <f t="shared" si="35"/>
        <v/>
      </c>
    </row>
    <row r="27" spans="2:126" x14ac:dyDescent="0.25">
      <c r="G27" s="8">
        <f>SUM(G6:G25)</f>
        <v>0</v>
      </c>
      <c r="H27" s="8">
        <f>SUM(H6:H25)</f>
        <v>0</v>
      </c>
      <c r="I27" s="8">
        <f>SUM(I6:I25)</f>
        <v>0</v>
      </c>
      <c r="J27" s="8">
        <f t="shared" ref="J27:AQ27" si="59">SUM(J6:J25)</f>
        <v>0</v>
      </c>
      <c r="K27" s="8">
        <f t="shared" si="59"/>
        <v>0</v>
      </c>
      <c r="L27" s="8">
        <f t="shared" si="59"/>
        <v>0</v>
      </c>
      <c r="M27" s="8"/>
      <c r="N27" s="8">
        <f t="shared" si="59"/>
        <v>0</v>
      </c>
      <c r="O27" s="8">
        <f t="shared" si="59"/>
        <v>0</v>
      </c>
      <c r="P27" s="8">
        <f t="shared" si="59"/>
        <v>0</v>
      </c>
      <c r="Q27" s="8">
        <f t="shared" si="59"/>
        <v>0</v>
      </c>
      <c r="R27" s="8">
        <f t="shared" si="59"/>
        <v>0</v>
      </c>
      <c r="S27" s="8">
        <f t="shared" si="59"/>
        <v>0</v>
      </c>
      <c r="T27" s="8"/>
      <c r="U27" s="8">
        <f t="shared" si="59"/>
        <v>0</v>
      </c>
      <c r="V27" s="8">
        <f t="shared" si="59"/>
        <v>0</v>
      </c>
      <c r="W27" s="8">
        <f t="shared" si="59"/>
        <v>0</v>
      </c>
      <c r="X27" s="8">
        <f t="shared" si="59"/>
        <v>0</v>
      </c>
      <c r="Y27" s="8">
        <f t="shared" si="59"/>
        <v>0</v>
      </c>
      <c r="Z27" s="8">
        <f t="shared" si="59"/>
        <v>0</v>
      </c>
      <c r="AA27" s="8"/>
      <c r="AB27" s="8">
        <f t="shared" si="59"/>
        <v>0</v>
      </c>
      <c r="AC27" s="8">
        <f t="shared" si="59"/>
        <v>0</v>
      </c>
      <c r="AD27" s="8">
        <f t="shared" si="59"/>
        <v>0</v>
      </c>
      <c r="AE27" s="8">
        <f t="shared" si="59"/>
        <v>0</v>
      </c>
      <c r="AF27" s="8">
        <f t="shared" si="59"/>
        <v>0</v>
      </c>
      <c r="AG27" s="8">
        <f t="shared" si="59"/>
        <v>0</v>
      </c>
      <c r="AH27" s="8"/>
      <c r="AI27" s="8">
        <f t="shared" si="59"/>
        <v>0</v>
      </c>
      <c r="AJ27" s="8">
        <f t="shared" si="59"/>
        <v>0</v>
      </c>
      <c r="AK27" s="8">
        <f t="shared" si="59"/>
        <v>0</v>
      </c>
      <c r="AL27" s="8">
        <f t="shared" si="59"/>
        <v>0</v>
      </c>
      <c r="AM27" s="8">
        <f t="shared" si="59"/>
        <v>0</v>
      </c>
      <c r="AN27" s="8">
        <f t="shared" si="59"/>
        <v>0</v>
      </c>
      <c r="AO27" s="7">
        <f t="shared" si="59"/>
        <v>0</v>
      </c>
      <c r="AP27" s="7">
        <f t="shared" si="59"/>
        <v>0</v>
      </c>
      <c r="AQ27" s="7">
        <f t="shared" si="59"/>
        <v>0</v>
      </c>
      <c r="BC27" s="7">
        <f t="shared" si="51"/>
        <v>700</v>
      </c>
      <c r="BD27" s="11">
        <f t="shared" si="52"/>
        <v>5.8113073350000013</v>
      </c>
      <c r="BE27" s="11">
        <f t="shared" si="50"/>
        <v>7.9442863691643701</v>
      </c>
      <c r="BF27" s="11">
        <f t="shared" si="50"/>
        <v>10.180690188772139</v>
      </c>
      <c r="BG27" s="11">
        <f t="shared" si="50"/>
        <v>12.523939416671837</v>
      </c>
      <c r="BH27" s="11">
        <f t="shared" si="50"/>
        <v>14.97754300454257</v>
      </c>
      <c r="BI27" s="11">
        <f t="shared" si="50"/>
        <v>17.545100065549544</v>
      </c>
      <c r="BJ27" s="11">
        <f t="shared" si="50"/>
        <v>20.230301737375818</v>
      </c>
      <c r="BK27" s="11">
        <f t="shared" si="50"/>
        <v>23.036933076020837</v>
      </c>
      <c r="BL27" s="11">
        <f t="shared" si="50"/>
        <v>25.968874980760518</v>
      </c>
      <c r="BM27" s="11">
        <f t="shared" si="50"/>
        <v>29.030106150666896</v>
      </c>
      <c r="BN27" s="11">
        <f t="shared" si="50"/>
        <v>32.22470507308946</v>
      </c>
      <c r="BO27" s="11">
        <f t="shared" si="50"/>
        <v>35.55685204450365</v>
      </c>
      <c r="BP27" s="11">
        <f t="shared" si="50"/>
        <v>39.030831224136314</v>
      </c>
      <c r="BQ27" s="11">
        <f t="shared" si="50"/>
        <v>42.651032720780961</v>
      </c>
      <c r="BR27" s="11"/>
      <c r="DO27" s="2">
        <f t="shared" si="19"/>
        <v>12</v>
      </c>
      <c r="DP27" s="11">
        <f t="shared" si="1"/>
        <v>0</v>
      </c>
      <c r="DQ27" s="2">
        <f t="shared" si="20"/>
        <v>18.25</v>
      </c>
    </row>
    <row r="28" spans="2:126" x14ac:dyDescent="0.25">
      <c r="BC28" s="7">
        <f t="shared" si="51"/>
        <v>750</v>
      </c>
      <c r="BD28" s="11">
        <f t="shared" si="52"/>
        <v>5.2301766015000011</v>
      </c>
      <c r="BE28" s="11">
        <f t="shared" si="50"/>
        <v>7.169718448170844</v>
      </c>
      <c r="BF28" s="11">
        <f t="shared" si="50"/>
        <v>9.2135246208387862</v>
      </c>
      <c r="BG28" s="11">
        <f t="shared" si="50"/>
        <v>11.36547502062969</v>
      </c>
      <c r="BH28" s="11">
        <f t="shared" si="50"/>
        <v>13.629564134133735</v>
      </c>
      <c r="BI28" s="11">
        <f t="shared" si="50"/>
        <v>16.009903809813956</v>
      </c>
      <c r="BJ28" s="11">
        <f t="shared" si="50"/>
        <v>18.510726089698867</v>
      </c>
      <c r="BK28" s="11">
        <f t="shared" si="50"/>
        <v>21.136386097249108</v>
      </c>
      <c r="BL28" s="11">
        <f t="shared" si="50"/>
        <v>23.891364982299667</v>
      </c>
      <c r="BM28" s="11">
        <f t="shared" si="50"/>
        <v>26.780272923990196</v>
      </c>
      <c r="BN28" s="11">
        <f t="shared" si="50"/>
        <v>29.807852192607733</v>
      </c>
      <c r="BO28" s="11">
        <f t="shared" si="50"/>
        <v>32.978980271277116</v>
      </c>
      <c r="BP28" s="11">
        <f t="shared" si="50"/>
        <v>36.298673038446751</v>
      </c>
      <c r="BQ28" s="11">
        <f t="shared" si="50"/>
        <v>39.772088012128215</v>
      </c>
      <c r="BR28" s="11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</row>
    <row r="29" spans="2:126" x14ac:dyDescent="0.25">
      <c r="B29" s="2" t="s">
        <v>53</v>
      </c>
      <c r="F29" s="2" t="s">
        <v>59</v>
      </c>
      <c r="BC29" s="7">
        <f t="shared" si="51"/>
        <v>800</v>
      </c>
      <c r="BD29" s="11">
        <f t="shared" si="52"/>
        <v>4.7071589413500012</v>
      </c>
      <c r="BE29" s="11">
        <f t="shared" si="50"/>
        <v>6.4706708994741868</v>
      </c>
      <c r="BF29" s="11">
        <f t="shared" si="50"/>
        <v>8.3382397818590999</v>
      </c>
      <c r="BG29" s="11">
        <f t="shared" si="50"/>
        <v>10.314168581221441</v>
      </c>
      <c r="BH29" s="11">
        <f t="shared" si="50"/>
        <v>12.402903362061696</v>
      </c>
      <c r="BI29" s="11">
        <f t="shared" si="50"/>
        <v>14.60903722645523</v>
      </c>
      <c r="BJ29" s="11">
        <f t="shared" si="50"/>
        <v>16.937314372074457</v>
      </c>
      <c r="BK29" s="11">
        <f t="shared" si="50"/>
        <v>19.392634244226048</v>
      </c>
      <c r="BL29" s="11">
        <f t="shared" si="50"/>
        <v>21.980055783715684</v>
      </c>
      <c r="BM29" s="11">
        <f t="shared" si="50"/>
        <v>24.704801772380943</v>
      </c>
      <c r="BN29" s="11">
        <f t="shared" si="50"/>
        <v>27.572263278162136</v>
      </c>
      <c r="BO29" s="11">
        <f t="shared" si="50"/>
        <v>30.588004201609508</v>
      </c>
      <c r="BP29" s="11">
        <f t="shared" si="50"/>
        <v>33.757765925755457</v>
      </c>
      <c r="BQ29" s="11">
        <f t="shared" si="50"/>
        <v>37.087472071309534</v>
      </c>
      <c r="BR29" s="11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</row>
    <row r="30" spans="2:126" x14ac:dyDescent="0.25">
      <c r="H30" s="2">
        <v>1</v>
      </c>
      <c r="I30" s="2">
        <v>2</v>
      </c>
      <c r="J30" s="2">
        <v>3</v>
      </c>
      <c r="K30" s="2">
        <v>4</v>
      </c>
      <c r="L30" s="2">
        <v>5</v>
      </c>
      <c r="M30" s="2">
        <v>6</v>
      </c>
      <c r="N30" s="2">
        <v>7</v>
      </c>
      <c r="O30" s="2">
        <v>8</v>
      </c>
      <c r="P30" s="2">
        <v>9</v>
      </c>
      <c r="Q30" s="2">
        <v>10</v>
      </c>
      <c r="BC30" s="7">
        <f t="shared" si="51"/>
        <v>850</v>
      </c>
      <c r="BD30" s="11">
        <f t="shared" si="52"/>
        <v>4.2364430472150012</v>
      </c>
      <c r="BE30" s="11">
        <f t="shared" si="50"/>
        <v>5.839780486775453</v>
      </c>
      <c r="BF30" s="11">
        <f t="shared" si="50"/>
        <v>7.5461070025824846</v>
      </c>
      <c r="BG30" s="11">
        <f t="shared" si="50"/>
        <v>9.3601079874584556</v>
      </c>
      <c r="BH30" s="11">
        <f t="shared" si="50"/>
        <v>11.286642059476142</v>
      </c>
      <c r="BI30" s="11">
        <f t="shared" si="50"/>
        <v>13.330746469140394</v>
      </c>
      <c r="BJ30" s="11">
        <f t="shared" si="50"/>
        <v>15.497642650448123</v>
      </c>
      <c r="BK30" s="11">
        <f t="shared" si="50"/>
        <v>17.792741919077393</v>
      </c>
      <c r="BL30" s="11">
        <f t="shared" si="50"/>
        <v>20.22165132101842</v>
      </c>
      <c r="BM30" s="11">
        <f t="shared" si="50"/>
        <v>22.79017963502141</v>
      </c>
      <c r="BN30" s="11">
        <f t="shared" si="50"/>
        <v>25.504343532299963</v>
      </c>
      <c r="BO30" s="11">
        <f t="shared" si="50"/>
        <v>28.370373896992803</v>
      </c>
      <c r="BP30" s="11">
        <f t="shared" si="50"/>
        <v>31.394722310952556</v>
      </c>
      <c r="BQ30" s="11">
        <f t="shared" si="50"/>
        <v>34.584067706496114</v>
      </c>
      <c r="BR30" s="11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</row>
    <row r="31" spans="2:126" x14ac:dyDescent="0.25">
      <c r="B31" s="2">
        <v>1</v>
      </c>
      <c r="C31" s="104">
        <f>+C86</f>
        <v>0</v>
      </c>
      <c r="D31" s="105">
        <f>+C83</f>
        <v>0</v>
      </c>
      <c r="E31" s="4">
        <f>IF(C31="Y",LOOKUP(D31,BD$3:BM$4),0)</f>
        <v>0</v>
      </c>
      <c r="F31" s="2" t="e">
        <f>LOOKUP(D31,BD$12:BM$13)</f>
        <v>#N/A</v>
      </c>
      <c r="G31" s="2">
        <v>1</v>
      </c>
      <c r="H31" s="4">
        <f>IF(C$83=$G31,$F$33,0)</f>
        <v>0</v>
      </c>
      <c r="I31" s="4">
        <f>IF(D$83=$G31,$F$38,0)</f>
        <v>0</v>
      </c>
      <c r="J31" s="4">
        <f>IF(E$83=$G31,$F$43,0)</f>
        <v>0</v>
      </c>
      <c r="K31" s="4">
        <f>IF(F$83=$G31,$F$48,0)</f>
        <v>0</v>
      </c>
      <c r="L31" s="4">
        <f>IF(G$83=$G31,$F$53,0)</f>
        <v>0</v>
      </c>
      <c r="M31" s="4">
        <f>IF(H$83=$G31,$F$58,0)</f>
        <v>0</v>
      </c>
      <c r="N31" s="4">
        <f>IF(I$83=$G31,$F$63,0)</f>
        <v>0</v>
      </c>
      <c r="O31" s="4">
        <f>IF(J$83=$G31,$F$68,0)</f>
        <v>0</v>
      </c>
      <c r="P31" s="4">
        <f>IF(K$83=$G31,$F$73,0)</f>
        <v>0</v>
      </c>
      <c r="Q31" s="4">
        <f>IF(L$83=$G31,$F$78,0)</f>
        <v>0</v>
      </c>
      <c r="AP31" s="7"/>
      <c r="BC31" s="7">
        <f t="shared" si="51"/>
        <v>900</v>
      </c>
      <c r="BD31" s="11">
        <f t="shared" si="52"/>
        <v>3.8127987424935013</v>
      </c>
      <c r="BE31" s="11">
        <f t="shared" si="50"/>
        <v>5.2704018893148463</v>
      </c>
      <c r="BF31" s="11">
        <f t="shared" si="50"/>
        <v>6.8292268373371483</v>
      </c>
      <c r="BG31" s="11">
        <f t="shared" si="50"/>
        <v>8.4942979986185474</v>
      </c>
      <c r="BH31" s="11">
        <f t="shared" si="50"/>
        <v>10.270844274123286</v>
      </c>
      <c r="BI31" s="11">
        <f t="shared" si="50"/>
        <v>12.164306153090607</v>
      </c>
      <c r="BJ31" s="11">
        <f t="shared" si="50"/>
        <v>14.180343025160028</v>
      </c>
      <c r="BK31" s="11">
        <f t="shared" si="50"/>
        <v>16.324840710753502</v>
      </c>
      <c r="BL31" s="11">
        <f t="shared" si="50"/>
        <v>18.603919215336937</v>
      </c>
      <c r="BM31" s="11">
        <f t="shared" si="50"/>
        <v>21.02394071330724</v>
      </c>
      <c r="BN31" s="11">
        <f t="shared" si="50"/>
        <v>23.591517767377454</v>
      </c>
      <c r="BO31" s="11">
        <f t="shared" si="50"/>
        <v>26.313521789460808</v>
      </c>
      <c r="BP31" s="11">
        <f t="shared" si="50"/>
        <v>29.197091749185859</v>
      </c>
      <c r="BQ31" s="11">
        <f t="shared" si="50"/>
        <v>32.249643136307604</v>
      </c>
      <c r="BR31" s="11"/>
    </row>
    <row r="32" spans="2:126" x14ac:dyDescent="0.25">
      <c r="C32" s="104">
        <f t="shared" ref="C32:C34" si="60">+C87</f>
        <v>0</v>
      </c>
      <c r="D32" s="7">
        <f>+D31</f>
        <v>0</v>
      </c>
      <c r="E32" s="4">
        <f>IF(C32="Y",LOOKUP(D32,BD$5:BM$6),0)</f>
        <v>0</v>
      </c>
      <c r="G32" s="2">
        <v>2</v>
      </c>
      <c r="H32" s="4">
        <f>IF(C$83=$G32,$F$33,0)</f>
        <v>0</v>
      </c>
      <c r="I32" s="4">
        <f>IF(D$83=$G32,$F$38,0)</f>
        <v>0</v>
      </c>
      <c r="J32" s="4">
        <f>IF(E$83=$G32,$F$43,0)</f>
        <v>0</v>
      </c>
      <c r="K32" s="4">
        <f>IF(F$83=$G32,$F$48,0)</f>
        <v>0</v>
      </c>
      <c r="L32" s="4">
        <f>IF(G$83=$G32,$F$53,0)</f>
        <v>0</v>
      </c>
      <c r="M32" s="4">
        <f>IF(H$83=$G32,$F$58,0)</f>
        <v>0</v>
      </c>
      <c r="N32" s="4">
        <f>IF(I$83=$G32,$F$63,0)</f>
        <v>0</v>
      </c>
      <c r="O32" s="4">
        <f>IF(J$83=$G32,$F$68,0)</f>
        <v>0</v>
      </c>
      <c r="P32" s="4">
        <f>IF(K$83=$G32,$F$73,0)</f>
        <v>0</v>
      </c>
      <c r="Q32" s="4">
        <f>IF(L$83=$G32,$F$78,0)</f>
        <v>0</v>
      </c>
      <c r="BC32" s="7">
        <f t="shared" si="51"/>
        <v>950</v>
      </c>
      <c r="BD32" s="11">
        <f t="shared" si="52"/>
        <v>3.4315188682441513</v>
      </c>
      <c r="BE32" s="11">
        <f t="shared" si="50"/>
        <v>4.7565377051066484</v>
      </c>
      <c r="BF32" s="11">
        <f t="shared" si="50"/>
        <v>6.1804502877901184</v>
      </c>
      <c r="BG32" s="11">
        <f t="shared" si="50"/>
        <v>7.708575433746331</v>
      </c>
      <c r="BH32" s="11">
        <f t="shared" si="50"/>
        <v>9.3464682894521882</v>
      </c>
      <c r="BI32" s="11">
        <f t="shared" si="50"/>
        <v>11.099929364695175</v>
      </c>
      <c r="BJ32" s="11">
        <f t="shared" si="50"/>
        <v>12.975013868021421</v>
      </c>
      <c r="BK32" s="11">
        <f t="shared" si="50"/>
        <v>14.978041352116332</v>
      </c>
      <c r="BL32" s="11">
        <f t="shared" si="50"/>
        <v>17.115605678109976</v>
      </c>
      <c r="BM32" s="11">
        <f t="shared" si="50"/>
        <v>19.394585308025921</v>
      </c>
      <c r="BN32" s="11">
        <f t="shared" si="50"/>
        <v>21.822153934824133</v>
      </c>
      <c r="BO32" s="11">
        <f t="shared" si="50"/>
        <v>24.405791459724885</v>
      </c>
      <c r="BP32" s="11">
        <f t="shared" si="50"/>
        <v>27.153295326742832</v>
      </c>
      <c r="BQ32" s="11">
        <f t="shared" si="50"/>
        <v>30.072792224606818</v>
      </c>
      <c r="BR32" s="11"/>
      <c r="CS32" s="2" t="str">
        <f>+CS6</f>
        <v/>
      </c>
      <c r="CT32" s="2" t="str">
        <f t="shared" ref="CT32:DL33" si="61">+CT6</f>
        <v/>
      </c>
      <c r="CU32" s="2" t="str">
        <f t="shared" si="61"/>
        <v/>
      </c>
      <c r="CV32" s="2" t="str">
        <f t="shared" si="61"/>
        <v/>
      </c>
      <c r="CW32" s="2" t="str">
        <f t="shared" si="61"/>
        <v/>
      </c>
      <c r="CX32" s="2" t="str">
        <f t="shared" si="61"/>
        <v/>
      </c>
      <c r="CY32" s="2" t="str">
        <f t="shared" si="61"/>
        <v/>
      </c>
      <c r="CZ32" s="2" t="str">
        <f t="shared" si="61"/>
        <v/>
      </c>
      <c r="DA32" s="2" t="str">
        <f t="shared" si="61"/>
        <v/>
      </c>
      <c r="DB32" s="2" t="str">
        <f t="shared" si="61"/>
        <v/>
      </c>
      <c r="DC32" s="2" t="str">
        <f t="shared" si="61"/>
        <v/>
      </c>
      <c r="DD32" s="2" t="str">
        <f t="shared" si="61"/>
        <v/>
      </c>
      <c r="DE32" s="2" t="str">
        <f t="shared" si="61"/>
        <v/>
      </c>
      <c r="DF32" s="2" t="str">
        <f t="shared" si="61"/>
        <v/>
      </c>
      <c r="DG32" s="2" t="str">
        <f t="shared" si="61"/>
        <v/>
      </c>
      <c r="DH32" s="2" t="str">
        <f t="shared" si="61"/>
        <v/>
      </c>
      <c r="DI32" s="2" t="str">
        <f t="shared" si="61"/>
        <v/>
      </c>
      <c r="DJ32" s="2" t="str">
        <f t="shared" si="61"/>
        <v/>
      </c>
      <c r="DK32" s="2" t="str">
        <f t="shared" si="61"/>
        <v/>
      </c>
      <c r="DL32" s="2" t="str">
        <f t="shared" si="61"/>
        <v/>
      </c>
    </row>
    <row r="33" spans="2:116" x14ac:dyDescent="0.25">
      <c r="C33" s="104">
        <f t="shared" si="60"/>
        <v>0</v>
      </c>
      <c r="D33" s="7">
        <f t="shared" ref="D33:D34" si="62">+D32</f>
        <v>0</v>
      </c>
      <c r="E33" s="4">
        <f>IF(C33="Y",LOOKUP(D33,BD$7:BM$8),0)</f>
        <v>0</v>
      </c>
      <c r="F33" s="4" t="e">
        <f>MIN(1,F31*E35)</f>
        <v>#N/A</v>
      </c>
      <c r="G33" s="2">
        <v>3</v>
      </c>
      <c r="H33" s="4">
        <f>IF(C$83=$G33,$F$33,0)</f>
        <v>0</v>
      </c>
      <c r="I33" s="4">
        <f>IF(D$83=$G33,$F$38,0)</f>
        <v>0</v>
      </c>
      <c r="J33" s="4">
        <f>IF(E$83=$G33,$F$43,0)</f>
        <v>0</v>
      </c>
      <c r="K33" s="4">
        <f>IF(F$83=$G33,$F$48,0)</f>
        <v>0</v>
      </c>
      <c r="L33" s="4">
        <f>IF(G$83=$G33,$F$53,0)</f>
        <v>0</v>
      </c>
      <c r="M33" s="4">
        <f>IF(H$83=$G33,$F$58,0)</f>
        <v>0</v>
      </c>
      <c r="N33" s="4">
        <f>IF(I$83=$G33,$F$63,0)</f>
        <v>0</v>
      </c>
      <c r="O33" s="4">
        <f>IF(J$83=$G33,$F$68,0)</f>
        <v>0</v>
      </c>
      <c r="P33" s="4">
        <f>IF(K$83=$G33,$F$73,0)</f>
        <v>0</v>
      </c>
      <c r="Q33" s="4">
        <f>IF(L$83=$G33,$F$78,0)</f>
        <v>0</v>
      </c>
      <c r="BC33" s="7">
        <f t="shared" si="51"/>
        <v>1000</v>
      </c>
      <c r="BD33" s="11">
        <f t="shared" si="52"/>
        <v>3.0883669814197363</v>
      </c>
      <c r="BE33" s="11">
        <f t="shared" si="50"/>
        <v>4.2927752788587501</v>
      </c>
      <c r="BF33" s="11">
        <f t="shared" si="50"/>
        <v>5.5933075104500567</v>
      </c>
      <c r="BG33" s="11">
        <f t="shared" si="50"/>
        <v>6.9955322061247944</v>
      </c>
      <c r="BH33" s="11">
        <f t="shared" si="50"/>
        <v>8.5052861434014897</v>
      </c>
      <c r="BI33" s="11">
        <f t="shared" si="50"/>
        <v>10.128685545284345</v>
      </c>
      <c r="BJ33" s="11">
        <f t="shared" si="50"/>
        <v>11.872137689239596</v>
      </c>
      <c r="BK33" s="11">
        <f t="shared" si="50"/>
        <v>13.742352940566729</v>
      </c>
      <c r="BL33" s="11">
        <f t="shared" si="50"/>
        <v>15.746357223861171</v>
      </c>
      <c r="BM33" s="11">
        <f t="shared" si="50"/>
        <v>17.891504946653903</v>
      </c>
      <c r="BN33" s="11">
        <f t="shared" si="50"/>
        <v>20.185492389712312</v>
      </c>
      <c r="BO33" s="11">
        <f t="shared" si="50"/>
        <v>22.636371578894817</v>
      </c>
      <c r="BP33" s="11">
        <f t="shared" si="50"/>
        <v>25.252564653870817</v>
      </c>
      <c r="BQ33" s="11">
        <f t="shared" si="50"/>
        <v>28.042878749445837</v>
      </c>
      <c r="BR33" s="11"/>
      <c r="CS33" s="2" t="str">
        <f>+CS7</f>
        <v/>
      </c>
      <c r="CT33" s="2" t="str">
        <f t="shared" si="61"/>
        <v/>
      </c>
      <c r="CU33" s="2" t="str">
        <f t="shared" si="61"/>
        <v/>
      </c>
      <c r="CV33" s="2" t="str">
        <f t="shared" si="61"/>
        <v/>
      </c>
      <c r="CW33" s="2" t="str">
        <f t="shared" si="61"/>
        <v/>
      </c>
      <c r="CX33" s="2" t="str">
        <f t="shared" si="61"/>
        <v/>
      </c>
      <c r="CY33" s="2" t="str">
        <f t="shared" si="61"/>
        <v/>
      </c>
      <c r="CZ33" s="2" t="str">
        <f t="shared" si="61"/>
        <v/>
      </c>
      <c r="DA33" s="2" t="str">
        <f t="shared" si="61"/>
        <v/>
      </c>
      <c r="DB33" s="2" t="str">
        <f t="shared" si="61"/>
        <v/>
      </c>
      <c r="DC33" s="2" t="str">
        <f t="shared" si="61"/>
        <v/>
      </c>
      <c r="DD33" s="2" t="str">
        <f t="shared" si="61"/>
        <v/>
      </c>
      <c r="DE33" s="2" t="str">
        <f t="shared" si="61"/>
        <v/>
      </c>
      <c r="DF33" s="2" t="str">
        <f t="shared" si="61"/>
        <v/>
      </c>
      <c r="DG33" s="2" t="str">
        <f t="shared" si="61"/>
        <v/>
      </c>
      <c r="DH33" s="2" t="str">
        <f t="shared" si="61"/>
        <v/>
      </c>
      <c r="DI33" s="2" t="str">
        <f t="shared" si="61"/>
        <v/>
      </c>
      <c r="DJ33" s="2" t="str">
        <f t="shared" si="61"/>
        <v/>
      </c>
      <c r="DK33" s="2" t="str">
        <f t="shared" si="61"/>
        <v/>
      </c>
      <c r="DL33" s="2" t="str">
        <f t="shared" si="61"/>
        <v/>
      </c>
    </row>
    <row r="34" spans="2:116" x14ac:dyDescent="0.25">
      <c r="C34" s="104">
        <f t="shared" si="60"/>
        <v>0</v>
      </c>
      <c r="D34" s="7">
        <f t="shared" si="62"/>
        <v>0</v>
      </c>
      <c r="E34" s="4">
        <f>IF(C34="Y",LOOKUP(D34,BD$9:BM$10),0)</f>
        <v>0</v>
      </c>
      <c r="G34" s="2">
        <v>4</v>
      </c>
      <c r="H34" s="4">
        <f t="shared" ref="H34:H40" si="63">IF(C$83=$G34,$F$33,0)</f>
        <v>0</v>
      </c>
      <c r="I34" s="4">
        <f t="shared" ref="I34:I40" si="64">IF(D$83=$G34,$F$38,0)</f>
        <v>0</v>
      </c>
      <c r="J34" s="4">
        <f t="shared" ref="J34:J40" si="65">IF(E$83=$G34,$F$43,0)</f>
        <v>0</v>
      </c>
      <c r="K34" s="4">
        <f t="shared" ref="K34:K40" si="66">IF(F$83=$G34,$F$48,0)</f>
        <v>0</v>
      </c>
      <c r="L34" s="4">
        <f t="shared" ref="L34:L40" si="67">IF(G$83=$G34,$F$53,0)</f>
        <v>0</v>
      </c>
      <c r="M34" s="4">
        <f t="shared" ref="M34:M40" si="68">IF(H$83=$G34,$F$58,0)</f>
        <v>0</v>
      </c>
      <c r="N34" s="4">
        <f t="shared" ref="N34:N40" si="69">IF(I$83=$G34,$F$63,0)</f>
        <v>0</v>
      </c>
      <c r="O34" s="4">
        <f t="shared" ref="O34:O40" si="70">IF(J$83=$G34,$F$68,0)</f>
        <v>0</v>
      </c>
      <c r="P34" s="4">
        <f t="shared" ref="P34:P40" si="71">IF(K$83=$G34,$F$73,0)</f>
        <v>0</v>
      </c>
      <c r="Q34" s="4">
        <f t="shared" ref="Q34:Q40" si="72">IF(L$83=$G34,$F$78,0)</f>
        <v>0</v>
      </c>
      <c r="BC34" s="7">
        <f t="shared" si="51"/>
        <v>1050</v>
      </c>
      <c r="BD34" s="11">
        <f t="shared" si="52"/>
        <v>2.7795302832777629</v>
      </c>
      <c r="BE34" s="11">
        <f t="shared" si="50"/>
        <v>3.8742296891700216</v>
      </c>
      <c r="BF34" s="11">
        <f t="shared" si="50"/>
        <v>5.0619432969573008</v>
      </c>
      <c r="BG34" s="11">
        <f t="shared" si="50"/>
        <v>6.3484454770582497</v>
      </c>
      <c r="BH34" s="11">
        <f t="shared" si="50"/>
        <v>7.7398103904953537</v>
      </c>
      <c r="BI34" s="11">
        <f t="shared" si="50"/>
        <v>9.2424255600719629</v>
      </c>
      <c r="BJ34" s="11">
        <f t="shared" si="50"/>
        <v>10.863005985654226</v>
      </c>
      <c r="BK34" s="11">
        <f t="shared" si="50"/>
        <v>12.60860882296997</v>
      </c>
      <c r="BL34" s="11">
        <f t="shared" si="50"/>
        <v>14.486648645952272</v>
      </c>
      <c r="BM34" s="11">
        <f t="shared" si="50"/>
        <v>16.504913313288217</v>
      </c>
      <c r="BN34" s="11">
        <f t="shared" si="50"/>
        <v>18.671580460483877</v>
      </c>
      <c r="BO34" s="11">
        <f t="shared" si="50"/>
        <v>20.995234639424929</v>
      </c>
      <c r="BP34" s="11">
        <f t="shared" si="50"/>
        <v>23.484885128099844</v>
      </c>
      <c r="BQ34" s="11">
        <f t="shared" si="50"/>
        <v>26.149984433858226</v>
      </c>
      <c r="BR34" s="11"/>
    </row>
    <row r="35" spans="2:116" x14ac:dyDescent="0.25">
      <c r="E35" s="10">
        <f>SUM(E31:E34)</f>
        <v>0</v>
      </c>
      <c r="G35" s="2">
        <v>5</v>
      </c>
      <c r="H35" s="4">
        <f t="shared" si="63"/>
        <v>0</v>
      </c>
      <c r="I35" s="4">
        <f t="shared" si="64"/>
        <v>0</v>
      </c>
      <c r="J35" s="4">
        <f t="shared" si="65"/>
        <v>0</v>
      </c>
      <c r="K35" s="4">
        <f t="shared" si="66"/>
        <v>0</v>
      </c>
      <c r="L35" s="4">
        <f t="shared" si="67"/>
        <v>0</v>
      </c>
      <c r="M35" s="4">
        <f t="shared" si="68"/>
        <v>0</v>
      </c>
      <c r="N35" s="4">
        <f t="shared" si="69"/>
        <v>0</v>
      </c>
      <c r="O35" s="4">
        <f t="shared" si="70"/>
        <v>0</v>
      </c>
      <c r="P35" s="4">
        <f t="shared" si="71"/>
        <v>0</v>
      </c>
      <c r="Q35" s="4">
        <f t="shared" si="72"/>
        <v>0</v>
      </c>
      <c r="BC35" s="7">
        <f t="shared" si="51"/>
        <v>1100</v>
      </c>
      <c r="BD35" s="11">
        <f t="shared" si="52"/>
        <v>2.5015772549499866</v>
      </c>
      <c r="BE35" s="11">
        <f t="shared" si="52"/>
        <v>3.4964922944759445</v>
      </c>
      <c r="BF35" s="11">
        <f t="shared" si="52"/>
        <v>4.5810586837463569</v>
      </c>
      <c r="BG35" s="11">
        <f t="shared" si="52"/>
        <v>5.7612142704303606</v>
      </c>
      <c r="BH35" s="11">
        <f t="shared" si="52"/>
        <v>7.0432274553507703</v>
      </c>
      <c r="BI35" s="11">
        <f t="shared" si="52"/>
        <v>8.4337133235656641</v>
      </c>
      <c r="BJ35" s="11">
        <f t="shared" si="52"/>
        <v>9.9396504768736129</v>
      </c>
      <c r="BK35" s="11">
        <f t="shared" si="52"/>
        <v>11.568398595074942</v>
      </c>
      <c r="BL35" s="11">
        <f t="shared" si="52"/>
        <v>13.327716754276084</v>
      </c>
      <c r="BM35" s="11">
        <f t="shared" si="52"/>
        <v>15.225782531508372</v>
      </c>
      <c r="BN35" s="11">
        <f t="shared" si="52"/>
        <v>17.271211925947576</v>
      </c>
      <c r="BO35" s="11">
        <f t="shared" si="52"/>
        <v>19.473080128066609</v>
      </c>
      <c r="BP35" s="11">
        <f t="shared" si="52"/>
        <v>21.840943169132839</v>
      </c>
      <c r="BQ35" s="11">
        <f t="shared" si="52"/>
        <v>24.384860484572776</v>
      </c>
      <c r="BR35" s="11"/>
    </row>
    <row r="36" spans="2:116" x14ac:dyDescent="0.25">
      <c r="B36" s="2">
        <v>2</v>
      </c>
      <c r="C36" s="104">
        <f>+D86</f>
        <v>0</v>
      </c>
      <c r="D36" s="105">
        <f>+D83</f>
        <v>0</v>
      </c>
      <c r="E36" s="4">
        <f>IF(C36="Y",LOOKUP(D36,BD$3:BM$4),0)</f>
        <v>0</v>
      </c>
      <c r="F36" s="2" t="e">
        <f>LOOKUP(D36,BD$12:BM$13)</f>
        <v>#N/A</v>
      </c>
      <c r="G36" s="2">
        <v>6</v>
      </c>
      <c r="H36" s="4">
        <f t="shared" si="63"/>
        <v>0</v>
      </c>
      <c r="I36" s="4">
        <f t="shared" si="64"/>
        <v>0</v>
      </c>
      <c r="J36" s="4">
        <f t="shared" si="65"/>
        <v>0</v>
      </c>
      <c r="K36" s="4">
        <f t="shared" si="66"/>
        <v>0</v>
      </c>
      <c r="L36" s="4">
        <f t="shared" si="67"/>
        <v>0</v>
      </c>
      <c r="M36" s="4">
        <f t="shared" si="68"/>
        <v>0</v>
      </c>
      <c r="N36" s="4">
        <f t="shared" si="69"/>
        <v>0</v>
      </c>
      <c r="O36" s="4">
        <f t="shared" si="70"/>
        <v>0</v>
      </c>
      <c r="P36" s="4">
        <f t="shared" si="71"/>
        <v>0</v>
      </c>
      <c r="Q36" s="4">
        <f t="shared" si="72"/>
        <v>0</v>
      </c>
      <c r="BC36" s="7">
        <f t="shared" si="51"/>
        <v>1150</v>
      </c>
      <c r="BD36" s="11">
        <f t="shared" si="52"/>
        <v>2.2514195294549881</v>
      </c>
      <c r="BE36" s="11">
        <f t="shared" si="52"/>
        <v>3.1555842957645397</v>
      </c>
      <c r="BF36" s="11">
        <f t="shared" si="52"/>
        <v>4.1458581087904527</v>
      </c>
      <c r="BG36" s="11">
        <f t="shared" si="52"/>
        <v>5.2283019504155517</v>
      </c>
      <c r="BH36" s="11">
        <f t="shared" si="52"/>
        <v>6.4093369843692001</v>
      </c>
      <c r="BI36" s="11">
        <f t="shared" si="52"/>
        <v>7.6957634077536667</v>
      </c>
      <c r="BJ36" s="11">
        <f t="shared" si="52"/>
        <v>9.0947801863393529</v>
      </c>
      <c r="BK36" s="11">
        <f t="shared" si="52"/>
        <v>10.614005710981255</v>
      </c>
      <c r="BL36" s="11">
        <f t="shared" si="52"/>
        <v>12.261499413933992</v>
      </c>
      <c r="BM36" s="11">
        <f t="shared" si="52"/>
        <v>14.045784385316466</v>
      </c>
      <c r="BN36" s="11">
        <f t="shared" si="52"/>
        <v>15.975871031501498</v>
      </c>
      <c r="BO36" s="11">
        <f t="shared" si="52"/>
        <v>18.061281818781769</v>
      </c>
      <c r="BP36" s="11">
        <f t="shared" si="52"/>
        <v>20.312077147293525</v>
      </c>
      <c r="BQ36" s="11">
        <f t="shared" si="52"/>
        <v>22.738882401864096</v>
      </c>
      <c r="BR36" s="11"/>
    </row>
    <row r="37" spans="2:116" x14ac:dyDescent="0.25">
      <c r="C37" s="104">
        <f t="shared" ref="C37:C39" si="73">+D87</f>
        <v>0</v>
      </c>
      <c r="D37" s="7">
        <f>+D36</f>
        <v>0</v>
      </c>
      <c r="E37" s="4">
        <f>IF(C37="Y",LOOKUP(D37,BD$5:BM$6),0)</f>
        <v>0</v>
      </c>
      <c r="G37" s="2">
        <v>7</v>
      </c>
      <c r="H37" s="4">
        <f t="shared" si="63"/>
        <v>0</v>
      </c>
      <c r="I37" s="4">
        <f t="shared" si="64"/>
        <v>0</v>
      </c>
      <c r="J37" s="4">
        <f t="shared" si="65"/>
        <v>0</v>
      </c>
      <c r="K37" s="4">
        <f t="shared" si="66"/>
        <v>0</v>
      </c>
      <c r="L37" s="4">
        <f t="shared" si="67"/>
        <v>0</v>
      </c>
      <c r="M37" s="4">
        <f t="shared" si="68"/>
        <v>0</v>
      </c>
      <c r="N37" s="4">
        <f t="shared" si="69"/>
        <v>0</v>
      </c>
      <c r="O37" s="4">
        <f t="shared" si="70"/>
        <v>0</v>
      </c>
      <c r="P37" s="4">
        <f t="shared" si="71"/>
        <v>0</v>
      </c>
      <c r="Q37" s="4">
        <f t="shared" si="72"/>
        <v>0</v>
      </c>
      <c r="BC37" s="7">
        <f t="shared" si="51"/>
        <v>1200</v>
      </c>
      <c r="BD37" s="11">
        <f t="shared" si="52"/>
        <v>2.0262775765094894</v>
      </c>
      <c r="BE37" s="11">
        <f t="shared" si="52"/>
        <v>2.847914826927497</v>
      </c>
      <c r="BF37" s="11">
        <f t="shared" si="52"/>
        <v>3.7520015884553595</v>
      </c>
      <c r="BG37" s="11">
        <f t="shared" si="52"/>
        <v>4.7446840200021123</v>
      </c>
      <c r="BH37" s="11">
        <f t="shared" si="52"/>
        <v>5.8324966557759712</v>
      </c>
      <c r="BI37" s="11">
        <f t="shared" si="52"/>
        <v>7.0223841095752189</v>
      </c>
      <c r="BJ37" s="11">
        <f t="shared" si="52"/>
        <v>8.3217238705005059</v>
      </c>
      <c r="BK37" s="11">
        <f t="shared" si="52"/>
        <v>9.7383502398252979</v>
      </c>
      <c r="BL37" s="11">
        <f t="shared" si="52"/>
        <v>11.280579460819267</v>
      </c>
      <c r="BM37" s="11">
        <f t="shared" si="52"/>
        <v>12.957236095454434</v>
      </c>
      <c r="BN37" s="11">
        <f t="shared" si="52"/>
        <v>14.777680704138877</v>
      </c>
      <c r="BO37" s="11">
        <f t="shared" si="52"/>
        <v>16.75183888692008</v>
      </c>
      <c r="BP37" s="11">
        <f t="shared" si="52"/>
        <v>18.890231746982966</v>
      </c>
      <c r="BQ37" s="11">
        <f t="shared" si="52"/>
        <v>21.204007839738253</v>
      </c>
      <c r="BR37" s="11"/>
      <c r="CS37" s="2">
        <v>1</v>
      </c>
      <c r="CT37" s="6" t="str">
        <f t="array" ref="CT37:CV56">TRANSPOSE(CS24:DL26)</f>
        <v/>
      </c>
      <c r="CU37" s="6" t="str">
        <v/>
      </c>
      <c r="CV37" s="6" t="str">
        <v/>
      </c>
      <c r="CX37" s="6"/>
      <c r="CY37" s="6"/>
      <c r="CZ37" s="6"/>
    </row>
    <row r="38" spans="2:116" x14ac:dyDescent="0.25">
      <c r="C38" s="104">
        <f t="shared" si="73"/>
        <v>0</v>
      </c>
      <c r="D38" s="7">
        <f t="shared" ref="D38:D39" si="74">+D37</f>
        <v>0</v>
      </c>
      <c r="E38" s="4">
        <f>IF(C38="Y",LOOKUP(D38,BD$7:BM$8),0)</f>
        <v>0</v>
      </c>
      <c r="F38" s="4" t="e">
        <f>MIN(1,F36*E40)</f>
        <v>#N/A</v>
      </c>
      <c r="G38" s="2">
        <v>8</v>
      </c>
      <c r="H38" s="4">
        <f t="shared" si="63"/>
        <v>0</v>
      </c>
      <c r="I38" s="4">
        <f t="shared" si="64"/>
        <v>0</v>
      </c>
      <c r="J38" s="4">
        <f t="shared" si="65"/>
        <v>0</v>
      </c>
      <c r="K38" s="4">
        <f t="shared" si="66"/>
        <v>0</v>
      </c>
      <c r="L38" s="4">
        <f t="shared" si="67"/>
        <v>0</v>
      </c>
      <c r="M38" s="4">
        <f t="shared" si="68"/>
        <v>0</v>
      </c>
      <c r="N38" s="4">
        <f t="shared" si="69"/>
        <v>0</v>
      </c>
      <c r="O38" s="4">
        <f t="shared" si="70"/>
        <v>0</v>
      </c>
      <c r="P38" s="4">
        <f t="shared" si="71"/>
        <v>0</v>
      </c>
      <c r="Q38" s="4">
        <f t="shared" si="72"/>
        <v>0</v>
      </c>
      <c r="BC38" s="7">
        <f t="shared" si="51"/>
        <v>1250</v>
      </c>
      <c r="BD38" s="11">
        <f t="shared" si="52"/>
        <v>1.8236498188585404</v>
      </c>
      <c r="BE38" s="11">
        <f t="shared" si="52"/>
        <v>2.5702431313020657</v>
      </c>
      <c r="BF38" s="11">
        <f t="shared" si="52"/>
        <v>3.3955614375521002</v>
      </c>
      <c r="BG38" s="11">
        <f t="shared" si="52"/>
        <v>4.305800748151916</v>
      </c>
      <c r="BH38" s="11">
        <f t="shared" si="52"/>
        <v>5.3075719567561324</v>
      </c>
      <c r="BI38" s="11">
        <f t="shared" si="52"/>
        <v>6.4079254999873854</v>
      </c>
      <c r="BJ38" s="11">
        <f t="shared" si="52"/>
        <v>7.6143773415079608</v>
      </c>
      <c r="BK38" s="11">
        <f t="shared" si="52"/>
        <v>8.9349363450397075</v>
      </c>
      <c r="BL38" s="11">
        <f t="shared" si="52"/>
        <v>10.37813310395372</v>
      </c>
      <c r="BM38" s="11">
        <f t="shared" si="52"/>
        <v>11.953050298056709</v>
      </c>
      <c r="BN38" s="11">
        <f t="shared" si="52"/>
        <v>13.669354651328455</v>
      </c>
      <c r="BO38" s="11">
        <f t="shared" si="52"/>
        <v>15.537330567618364</v>
      </c>
      <c r="BP38" s="11">
        <f t="shared" si="52"/>
        <v>17.567915524694147</v>
      </c>
      <c r="BQ38" s="11">
        <f t="shared" si="52"/>
        <v>19.772737310555907</v>
      </c>
      <c r="BR38" s="11"/>
      <c r="CS38" s="2">
        <v>2</v>
      </c>
      <c r="CT38" s="6" t="str">
        <v/>
      </c>
      <c r="CU38" s="6" t="str">
        <v/>
      </c>
      <c r="CV38" s="6" t="str">
        <v/>
      </c>
      <c r="CX38" s="6"/>
      <c r="CY38" s="6"/>
      <c r="CZ38" s="6"/>
    </row>
    <row r="39" spans="2:116" x14ac:dyDescent="0.25">
      <c r="C39" s="104">
        <f t="shared" si="73"/>
        <v>0</v>
      </c>
      <c r="D39" s="7">
        <f t="shared" si="74"/>
        <v>0</v>
      </c>
      <c r="E39" s="4">
        <f>IF(C39="Y",LOOKUP(D39,BD$9:BM$10),0)</f>
        <v>0</v>
      </c>
      <c r="G39" s="2">
        <v>9</v>
      </c>
      <c r="H39" s="4">
        <f t="shared" si="63"/>
        <v>0</v>
      </c>
      <c r="I39" s="4">
        <f t="shared" si="64"/>
        <v>0</v>
      </c>
      <c r="J39" s="4">
        <f t="shared" si="65"/>
        <v>0</v>
      </c>
      <c r="K39" s="4">
        <f t="shared" si="66"/>
        <v>0</v>
      </c>
      <c r="L39" s="4">
        <f t="shared" si="67"/>
        <v>0</v>
      </c>
      <c r="M39" s="4">
        <f t="shared" si="68"/>
        <v>0</v>
      </c>
      <c r="N39" s="4">
        <f t="shared" si="69"/>
        <v>0</v>
      </c>
      <c r="O39" s="4">
        <f t="shared" si="70"/>
        <v>0</v>
      </c>
      <c r="P39" s="4">
        <f t="shared" si="71"/>
        <v>0</v>
      </c>
      <c r="Q39" s="4">
        <f t="shared" si="72"/>
        <v>0</v>
      </c>
      <c r="BC39" s="7">
        <f t="shared" si="51"/>
        <v>1300</v>
      </c>
      <c r="BD39" s="11">
        <f t="shared" si="52"/>
        <v>1.6412848369726865</v>
      </c>
      <c r="BE39" s="11">
        <f t="shared" si="52"/>
        <v>2.3196444260001141</v>
      </c>
      <c r="BF39" s="11">
        <f t="shared" si="52"/>
        <v>3.0729831009846502</v>
      </c>
      <c r="BG39" s="11">
        <f t="shared" si="52"/>
        <v>3.9075141789478631</v>
      </c>
      <c r="BH39" s="11">
        <f t="shared" si="52"/>
        <v>4.8298904806480794</v>
      </c>
      <c r="BI39" s="11">
        <f t="shared" si="52"/>
        <v>5.8472320187384872</v>
      </c>
      <c r="BJ39" s="11">
        <f t="shared" si="52"/>
        <v>6.9671552674797814</v>
      </c>
      <c r="BK39" s="11">
        <f t="shared" si="52"/>
        <v>8.1978040965739289</v>
      </c>
      <c r="BL39" s="11">
        <f t="shared" si="52"/>
        <v>9.5478824556374189</v>
      </c>
      <c r="BM39" s="11">
        <f t="shared" si="52"/>
        <v>11.026688899957309</v>
      </c>
      <c r="BN39" s="11">
        <f t="shared" si="52"/>
        <v>12.644153052478813</v>
      </c>
      <c r="BO39" s="11">
        <f t="shared" si="52"/>
        <v>14.410874101466023</v>
      </c>
      <c r="BP39" s="11">
        <f t="shared" si="52"/>
        <v>16.338161437965546</v>
      </c>
      <c r="BQ39" s="11">
        <f t="shared" si="52"/>
        <v>18.438077542093371</v>
      </c>
      <c r="BR39" s="11"/>
      <c r="CS39" s="2">
        <v>3</v>
      </c>
      <c r="CT39" s="6" t="str">
        <v/>
      </c>
      <c r="CU39" s="6" t="str">
        <v/>
      </c>
      <c r="CV39" s="6" t="str">
        <v/>
      </c>
      <c r="CX39" s="6"/>
      <c r="CY39" s="6"/>
      <c r="CZ39" s="6"/>
    </row>
    <row r="40" spans="2:116" x14ac:dyDescent="0.25">
      <c r="E40" s="10">
        <f>SUM(E36:E39)</f>
        <v>0</v>
      </c>
      <c r="G40" s="2">
        <v>10</v>
      </c>
      <c r="H40" s="4">
        <f t="shared" si="63"/>
        <v>0</v>
      </c>
      <c r="I40" s="4">
        <f t="shared" si="64"/>
        <v>0</v>
      </c>
      <c r="J40" s="4">
        <f t="shared" si="65"/>
        <v>0</v>
      </c>
      <c r="K40" s="4">
        <f t="shared" si="66"/>
        <v>0</v>
      </c>
      <c r="L40" s="4">
        <f t="shared" si="67"/>
        <v>0</v>
      </c>
      <c r="M40" s="4">
        <f t="shared" si="68"/>
        <v>0</v>
      </c>
      <c r="N40" s="4">
        <f t="shared" si="69"/>
        <v>0</v>
      </c>
      <c r="O40" s="4">
        <f t="shared" si="70"/>
        <v>0</v>
      </c>
      <c r="P40" s="4">
        <f t="shared" si="71"/>
        <v>0</v>
      </c>
      <c r="Q40" s="4">
        <f t="shared" si="72"/>
        <v>0</v>
      </c>
      <c r="BC40" s="7">
        <f t="shared" si="51"/>
        <v>1350</v>
      </c>
      <c r="BD40" s="11">
        <f t="shared" si="52"/>
        <v>1.4771563532754179</v>
      </c>
      <c r="BE40" s="11">
        <f t="shared" si="52"/>
        <v>2.0934790944651027</v>
      </c>
      <c r="BF40" s="11">
        <f t="shared" si="52"/>
        <v>2.7810497063911082</v>
      </c>
      <c r="BG40" s="11">
        <f t="shared" si="52"/>
        <v>3.5460691173951853</v>
      </c>
      <c r="BH40" s="11">
        <f t="shared" si="52"/>
        <v>4.3952003373897517</v>
      </c>
      <c r="BI40" s="11">
        <f t="shared" si="52"/>
        <v>5.335599217098868</v>
      </c>
      <c r="BJ40" s="11">
        <f t="shared" si="52"/>
        <v>6.3749470697439978</v>
      </c>
      <c r="BK40" s="11">
        <f t="shared" si="52"/>
        <v>7.5214852586065772</v>
      </c>
      <c r="BL40" s="11">
        <f t="shared" si="52"/>
        <v>8.7840518591864214</v>
      </c>
      <c r="BM40" s="11">
        <f t="shared" si="52"/>
        <v>10.172120510210613</v>
      </c>
      <c r="BN40" s="11">
        <f t="shared" si="52"/>
        <v>11.695841573542896</v>
      </c>
      <c r="BO40" s="11">
        <f t="shared" si="52"/>
        <v>13.366085729109727</v>
      </c>
      <c r="BP40" s="11">
        <f t="shared" si="52"/>
        <v>15.194490137307948</v>
      </c>
      <c r="BQ40" s="11">
        <f t="shared" si="52"/>
        <v>17.193507308002054</v>
      </c>
      <c r="BR40" s="11"/>
      <c r="CS40" s="2">
        <v>4</v>
      </c>
      <c r="CT40" s="6" t="str">
        <v/>
      </c>
      <c r="CU40" s="6" t="str">
        <v/>
      </c>
      <c r="CV40" s="6" t="str">
        <v/>
      </c>
      <c r="CX40" s="6"/>
      <c r="CY40" s="6"/>
      <c r="CZ40" s="6"/>
    </row>
    <row r="41" spans="2:116" x14ac:dyDescent="0.25">
      <c r="B41" s="2">
        <v>3</v>
      </c>
      <c r="C41" s="104">
        <f>+E86</f>
        <v>0</v>
      </c>
      <c r="D41" s="105">
        <f>+E83</f>
        <v>0</v>
      </c>
      <c r="E41" s="4">
        <f>IF(C41="Y",LOOKUP(D41,BD$3:BM$4),0)</f>
        <v>0</v>
      </c>
      <c r="F41" s="2" t="e">
        <f>LOOKUP(D41,BD$12:BM$13)</f>
        <v>#N/A</v>
      </c>
      <c r="G41" s="4"/>
      <c r="H41" s="4">
        <f>MAX(H31:H40)</f>
        <v>0</v>
      </c>
      <c r="I41" s="4">
        <f t="shared" ref="I41:Q41" si="75">MAX(I31:I40)</f>
        <v>0</v>
      </c>
      <c r="J41" s="4">
        <f t="shared" si="75"/>
        <v>0</v>
      </c>
      <c r="K41" s="4">
        <f t="shared" si="75"/>
        <v>0</v>
      </c>
      <c r="L41" s="4">
        <f t="shared" si="75"/>
        <v>0</v>
      </c>
      <c r="M41" s="4">
        <f t="shared" si="75"/>
        <v>0</v>
      </c>
      <c r="N41" s="4">
        <f t="shared" si="75"/>
        <v>0</v>
      </c>
      <c r="O41" s="4">
        <f t="shared" si="75"/>
        <v>0</v>
      </c>
      <c r="P41" s="4">
        <f t="shared" si="75"/>
        <v>0</v>
      </c>
      <c r="Q41" s="4">
        <f t="shared" si="75"/>
        <v>0</v>
      </c>
      <c r="BC41" s="7">
        <f t="shared" si="51"/>
        <v>1400</v>
      </c>
      <c r="BD41" s="11">
        <f t="shared" si="52"/>
        <v>1.3294407179478762</v>
      </c>
      <c r="BE41" s="11">
        <f t="shared" si="52"/>
        <v>1.8893648827547551</v>
      </c>
      <c r="BF41" s="11">
        <f t="shared" si="52"/>
        <v>2.5168499842839527</v>
      </c>
      <c r="BG41" s="11">
        <f t="shared" si="52"/>
        <v>3.2180577240361301</v>
      </c>
      <c r="BH41" s="11">
        <f t="shared" si="52"/>
        <v>3.9996323070246733</v>
      </c>
      <c r="BI41" s="11">
        <f t="shared" si="52"/>
        <v>4.8687342856027156</v>
      </c>
      <c r="BJ41" s="11">
        <f t="shared" si="52"/>
        <v>5.8330765688157564</v>
      </c>
      <c r="BK41" s="11">
        <f t="shared" si="52"/>
        <v>6.9009627247715324</v>
      </c>
      <c r="BL41" s="11">
        <f t="shared" si="52"/>
        <v>8.0813277104515038</v>
      </c>
      <c r="BM41" s="11">
        <f t="shared" si="52"/>
        <v>9.3837811706692857</v>
      </c>
      <c r="BN41" s="11">
        <f t="shared" si="52"/>
        <v>10.818653455527173</v>
      </c>
      <c r="BO41" s="11">
        <f t="shared" si="52"/>
        <v>12.397044513749265</v>
      </c>
      <c r="BP41" s="11">
        <f t="shared" si="52"/>
        <v>14.130875827696382</v>
      </c>
      <c r="BQ41" s="11">
        <f t="shared" si="52"/>
        <v>16.032945564711905</v>
      </c>
      <c r="BR41" s="11"/>
      <c r="CS41" s="2">
        <v>5</v>
      </c>
      <c r="CT41" s="6" t="str">
        <v/>
      </c>
      <c r="CU41" s="6" t="str">
        <v/>
      </c>
      <c r="CV41" s="6" t="str">
        <v/>
      </c>
      <c r="CX41" s="177"/>
      <c r="CY41" s="6"/>
      <c r="CZ41" s="6"/>
    </row>
    <row r="42" spans="2:116" x14ac:dyDescent="0.25">
      <c r="C42" s="104">
        <f t="shared" ref="C42:C44" si="76">+E87</f>
        <v>0</v>
      </c>
      <c r="D42" s="7">
        <f>+D41</f>
        <v>0</v>
      </c>
      <c r="E42" s="4">
        <f>IF(C42="Y",LOOKUP(D42,BD$5:BM$6),0)</f>
        <v>0</v>
      </c>
      <c r="H42" s="156">
        <f>+'Input R4'!E21</f>
        <v>0</v>
      </c>
      <c r="I42" s="156">
        <f>+'Input R4'!F21</f>
        <v>0</v>
      </c>
      <c r="J42" s="156">
        <f>+'Input R4'!G21</f>
        <v>0</v>
      </c>
      <c r="K42" s="156">
        <f>+'Input R4'!H21</f>
        <v>0</v>
      </c>
      <c r="L42" s="156">
        <f>+'Input R4'!I21</f>
        <v>0</v>
      </c>
      <c r="M42" s="156">
        <f>+'Input R4'!J21</f>
        <v>0</v>
      </c>
      <c r="N42" s="156">
        <f>+'Input R4'!K21</f>
        <v>0</v>
      </c>
      <c r="O42" s="156">
        <f>+'Input R4'!L21</f>
        <v>0</v>
      </c>
      <c r="P42" s="156">
        <f>+'Input R4'!M21</f>
        <v>0</v>
      </c>
      <c r="Q42" s="156">
        <f>+'Input R4'!N21</f>
        <v>0</v>
      </c>
      <c r="BC42" s="7">
        <f t="shared" si="51"/>
        <v>1450</v>
      </c>
      <c r="BD42" s="11">
        <f t="shared" si="52"/>
        <v>1.1964966461530886</v>
      </c>
      <c r="BE42" s="11">
        <f t="shared" si="52"/>
        <v>1.7051518066861664</v>
      </c>
      <c r="BF42" s="11">
        <f t="shared" si="52"/>
        <v>2.2777492357769771</v>
      </c>
      <c r="BG42" s="11">
        <f t="shared" si="52"/>
        <v>2.9203873845627877</v>
      </c>
      <c r="BH42" s="11">
        <f t="shared" si="52"/>
        <v>3.6396653993924519</v>
      </c>
      <c r="BI42" s="11">
        <f t="shared" si="52"/>
        <v>4.442720035612477</v>
      </c>
      <c r="BJ42" s="11">
        <f t="shared" si="52"/>
        <v>5.3372650604664154</v>
      </c>
      <c r="BK42" s="11">
        <f t="shared" si="52"/>
        <v>6.3316332999778782</v>
      </c>
      <c r="BL42" s="11">
        <f t="shared" si="52"/>
        <v>7.43482149361538</v>
      </c>
      <c r="BM42" s="11">
        <f t="shared" si="52"/>
        <v>8.6565381299424118</v>
      </c>
      <c r="BN42" s="11">
        <f t="shared" si="52"/>
        <v>10.00725444636263</v>
      </c>
      <c r="BO42" s="11">
        <f t="shared" si="52"/>
        <v>11.498258786502436</v>
      </c>
      <c r="BP42" s="11">
        <f t="shared" si="52"/>
        <v>13.141714519757627</v>
      </c>
      <c r="BQ42" s="11">
        <f t="shared" si="52"/>
        <v>14.950721739093842</v>
      </c>
      <c r="BR42" s="11"/>
      <c r="CS42" s="2">
        <v>6</v>
      </c>
      <c r="CT42" s="6" t="str">
        <v/>
      </c>
      <c r="CU42" s="6" t="str">
        <v/>
      </c>
      <c r="CV42" s="6" t="str">
        <v/>
      </c>
      <c r="CX42" s="177"/>
      <c r="CY42" s="6"/>
      <c r="CZ42" s="6"/>
    </row>
    <row r="43" spans="2:116" x14ac:dyDescent="0.25">
      <c r="C43" s="104">
        <f t="shared" si="76"/>
        <v>0</v>
      </c>
      <c r="D43" s="7">
        <f t="shared" ref="D43:D44" si="77">+D42</f>
        <v>0</v>
      </c>
      <c r="E43" s="4">
        <f>IF(C43="Y",LOOKUP(D43,BD$7:BM$8),0)</f>
        <v>0</v>
      </c>
      <c r="F43" s="4" t="e">
        <f>MIN(1,F41*E45)</f>
        <v>#N/A</v>
      </c>
      <c r="H43" s="156">
        <f>+'Input R4'!E40</f>
        <v>0</v>
      </c>
      <c r="I43" s="156">
        <f>+'Input R4'!F40</f>
        <v>0</v>
      </c>
      <c r="J43" s="156">
        <f>+'Input R4'!G40</f>
        <v>0</v>
      </c>
      <c r="K43" s="156">
        <f>+'Input R4'!H40</f>
        <v>0</v>
      </c>
      <c r="L43" s="156">
        <f>+'Input R4'!I40</f>
        <v>0</v>
      </c>
      <c r="M43" s="156">
        <f>+'Input R4'!J40</f>
        <v>0</v>
      </c>
      <c r="N43" s="156">
        <f>+'Input R4'!K40</f>
        <v>0</v>
      </c>
      <c r="O43" s="156">
        <f>+'Input R4'!L40</f>
        <v>0</v>
      </c>
      <c r="P43" s="156">
        <f>+'Input R4'!M40</f>
        <v>0</v>
      </c>
      <c r="Q43" s="156">
        <f>+'Input R4'!N40</f>
        <v>0</v>
      </c>
      <c r="BC43" s="7">
        <f t="shared" si="51"/>
        <v>1500</v>
      </c>
      <c r="BD43" s="11">
        <f t="shared" si="52"/>
        <v>1.0768469815377797</v>
      </c>
      <c r="BE43" s="11">
        <f t="shared" si="52"/>
        <v>1.5388995055342651</v>
      </c>
      <c r="BF43" s="11">
        <f t="shared" si="52"/>
        <v>2.0613630583781641</v>
      </c>
      <c r="BG43" s="11">
        <f t="shared" si="52"/>
        <v>2.6502515514907294</v>
      </c>
      <c r="BH43" s="11">
        <f t="shared" si="52"/>
        <v>3.3120955134471304</v>
      </c>
      <c r="BI43" s="11">
        <f t="shared" si="52"/>
        <v>4.0539820324963838</v>
      </c>
      <c r="BJ43" s="11">
        <f t="shared" si="52"/>
        <v>4.8835975303267682</v>
      </c>
      <c r="BK43" s="11">
        <f t="shared" si="52"/>
        <v>5.8092735527297013</v>
      </c>
      <c r="BL43" s="11">
        <f t="shared" si="52"/>
        <v>6.8400357741261466</v>
      </c>
      <c r="BM43" s="11">
        <f t="shared" si="52"/>
        <v>7.9856564248718707</v>
      </c>
      <c r="BN43" s="11">
        <f t="shared" si="52"/>
        <v>9.2567103628854284</v>
      </c>
      <c r="BO43" s="11">
        <f t="shared" si="52"/>
        <v>10.664635024481003</v>
      </c>
      <c r="BP43" s="11">
        <f t="shared" si="52"/>
        <v>12.221794503374586</v>
      </c>
      <c r="BQ43" s="11">
        <f t="shared" si="52"/>
        <v>13.941548021704998</v>
      </c>
      <c r="BR43" s="11"/>
      <c r="CS43" s="2">
        <v>7</v>
      </c>
      <c r="CT43" s="6" t="str">
        <v/>
      </c>
      <c r="CU43" s="6" t="str">
        <v/>
      </c>
      <c r="CV43" s="6" t="str">
        <v/>
      </c>
      <c r="CX43" s="6"/>
      <c r="CY43" s="6"/>
      <c r="CZ43" s="6"/>
    </row>
    <row r="44" spans="2:116" x14ac:dyDescent="0.25">
      <c r="C44" s="104">
        <f t="shared" si="76"/>
        <v>0</v>
      </c>
      <c r="D44" s="7">
        <f t="shared" si="77"/>
        <v>0</v>
      </c>
      <c r="E44" s="4">
        <f>IF(C44="Y",LOOKUP(D44,BD$9:BM$10),0)</f>
        <v>0</v>
      </c>
      <c r="BC44" s="7">
        <f t="shared" si="51"/>
        <v>1550</v>
      </c>
      <c r="BD44" s="11">
        <f t="shared" si="52"/>
        <v>0.96916228338400179</v>
      </c>
      <c r="BE44" s="11">
        <f t="shared" si="52"/>
        <v>1.3888568037446742</v>
      </c>
      <c r="BF44" s="11">
        <f t="shared" si="52"/>
        <v>1.8655335678322384</v>
      </c>
      <c r="BG44" s="11">
        <f t="shared" si="52"/>
        <v>2.4051032829778367</v>
      </c>
      <c r="BH44" s="11">
        <f t="shared" si="52"/>
        <v>3.014006917236888</v>
      </c>
      <c r="BI44" s="11">
        <f t="shared" si="52"/>
        <v>3.6992586046529494</v>
      </c>
      <c r="BJ44" s="11">
        <f t="shared" si="52"/>
        <v>4.4684917402489912</v>
      </c>
      <c r="BK44" s="11">
        <f t="shared" si="52"/>
        <v>5.3300084846294986</v>
      </c>
      <c r="BL44" s="11">
        <f t="shared" si="52"/>
        <v>6.2928329121960518</v>
      </c>
      <c r="BM44" s="11">
        <f t="shared" si="52"/>
        <v>7.3667680519442973</v>
      </c>
      <c r="BN44" s="11">
        <f t="shared" si="52"/>
        <v>8.562457085669017</v>
      </c>
      <c r="BO44" s="11">
        <f t="shared" si="52"/>
        <v>9.8914489852061234</v>
      </c>
      <c r="BP44" s="11">
        <f t="shared" si="52"/>
        <v>11.366268888138357</v>
      </c>
      <c r="BQ44" s="11">
        <f t="shared" si="52"/>
        <v>13.000493530239901</v>
      </c>
      <c r="BR44" s="11"/>
      <c r="CS44" s="2">
        <v>8</v>
      </c>
      <c r="CT44" s="6" t="str">
        <v/>
      </c>
      <c r="CU44" s="6" t="str">
        <v/>
      </c>
      <c r="CV44" s="6" t="str">
        <v/>
      </c>
      <c r="CX44" s="6"/>
      <c r="CY44" s="6"/>
      <c r="CZ44" s="6"/>
    </row>
    <row r="45" spans="2:116" x14ac:dyDescent="0.25">
      <c r="E45" s="10">
        <f>SUM(E41:E44)</f>
        <v>0</v>
      </c>
      <c r="H45" s="2">
        <f t="array" ref="H45:I54">TRANSPOSE(H42:Q43)</f>
        <v>0</v>
      </c>
      <c r="I45" s="2">
        <v>0</v>
      </c>
      <c r="BC45" s="7">
        <f t="shared" si="51"/>
        <v>1600</v>
      </c>
      <c r="BD45" s="11">
        <f t="shared" si="52"/>
        <v>0.8722460550456016</v>
      </c>
      <c r="BE45" s="11">
        <f t="shared" si="52"/>
        <v>1.2534432653795684</v>
      </c>
      <c r="BF45" s="11">
        <f t="shared" si="52"/>
        <v>1.6883078788881756</v>
      </c>
      <c r="BG45" s="11">
        <f t="shared" si="52"/>
        <v>2.1826312293023866</v>
      </c>
      <c r="BH45" s="11">
        <f t="shared" si="52"/>
        <v>2.7427462946855674</v>
      </c>
      <c r="BI45" s="11">
        <f t="shared" si="52"/>
        <v>3.3755734767458154</v>
      </c>
      <c r="BJ45" s="11">
        <f t="shared" si="52"/>
        <v>4.0886699423278259</v>
      </c>
      <c r="BK45" s="11">
        <f t="shared" si="52"/>
        <v>4.8902827846475629</v>
      </c>
      <c r="BL45" s="11">
        <f t="shared" si="52"/>
        <v>5.7894062792203647</v>
      </c>
      <c r="BM45" s="11">
        <f t="shared" si="52"/>
        <v>6.7958435279186107</v>
      </c>
      <c r="BN45" s="11">
        <f t="shared" si="52"/>
        <v>7.9202728042438366</v>
      </c>
      <c r="BO45" s="11">
        <f t="shared" si="52"/>
        <v>9.1743189337786735</v>
      </c>
      <c r="BP45" s="11">
        <f t="shared" si="52"/>
        <v>10.570630065968665</v>
      </c>
      <c r="BQ45" s="11">
        <f t="shared" si="52"/>
        <v>12.122960216948698</v>
      </c>
      <c r="BR45" s="11"/>
      <c r="CS45" s="2">
        <v>9</v>
      </c>
      <c r="CT45" s="6" t="str">
        <v/>
      </c>
      <c r="CU45" s="6" t="str">
        <v/>
      </c>
      <c r="CV45" s="6" t="str">
        <v/>
      </c>
      <c r="CX45" s="6"/>
      <c r="CY45" s="6"/>
      <c r="CZ45" s="6"/>
    </row>
    <row r="46" spans="2:116" x14ac:dyDescent="0.25">
      <c r="B46" s="2">
        <v>4</v>
      </c>
      <c r="C46" s="104">
        <f>+F86</f>
        <v>0</v>
      </c>
      <c r="D46" s="105">
        <f>+F83</f>
        <v>0</v>
      </c>
      <c r="E46" s="4">
        <f>IF(C46="Y",LOOKUP(D46,BD$3:BM$4),0)</f>
        <v>0</v>
      </c>
      <c r="F46" s="2" t="e">
        <f>LOOKUP(D46,BD$12:BM$13)</f>
        <v>#N/A</v>
      </c>
      <c r="G46" s="4"/>
      <c r="H46" s="4">
        <v>0</v>
      </c>
      <c r="I46" s="4">
        <v>0</v>
      </c>
      <c r="J46" s="4"/>
      <c r="K46" s="4"/>
      <c r="L46" s="4"/>
      <c r="M46" s="4"/>
      <c r="BC46" s="7">
        <f t="shared" si="51"/>
        <v>1650</v>
      </c>
      <c r="BD46" s="11">
        <f t="shared" si="52"/>
        <v>0.78502144954104147</v>
      </c>
      <c r="BE46" s="11">
        <f t="shared" si="52"/>
        <v>1.1312325470050604</v>
      </c>
      <c r="BF46" s="11">
        <f t="shared" si="52"/>
        <v>1.5279186303937988</v>
      </c>
      <c r="BG46" s="11">
        <f t="shared" si="52"/>
        <v>1.9807378405919156</v>
      </c>
      <c r="BH46" s="11">
        <f t="shared" si="52"/>
        <v>2.4958991281638658</v>
      </c>
      <c r="BI46" s="11">
        <f t="shared" si="52"/>
        <v>3.0802107975305559</v>
      </c>
      <c r="BJ46" s="11">
        <f t="shared" si="52"/>
        <v>3.7411329972299594</v>
      </c>
      <c r="BK46" s="11">
        <f t="shared" si="52"/>
        <v>4.4868344549141375</v>
      </c>
      <c r="BL46" s="11">
        <f t="shared" si="52"/>
        <v>5.3262537768827327</v>
      </c>
      <c r="BM46" s="11">
        <f t="shared" si="52"/>
        <v>6.2691656545049153</v>
      </c>
      <c r="BN46" s="11">
        <f t="shared" si="52"/>
        <v>7.3262523439255451</v>
      </c>
      <c r="BO46" s="11">
        <f t="shared" si="52"/>
        <v>8.5091808110797142</v>
      </c>
      <c r="BP46" s="11">
        <f t="shared" si="52"/>
        <v>9.8306859613508522</v>
      </c>
      <c r="BQ46" s="11">
        <f t="shared" si="52"/>
        <v>11.304660402304652</v>
      </c>
      <c r="BR46" s="11"/>
      <c r="CS46" s="2">
        <v>10</v>
      </c>
      <c r="CT46" s="6" t="str">
        <v/>
      </c>
      <c r="CU46" s="6" t="str">
        <v/>
      </c>
      <c r="CV46" s="6" t="str">
        <v/>
      </c>
      <c r="CX46" s="6"/>
      <c r="CY46" s="6"/>
      <c r="CZ46" s="6"/>
    </row>
    <row r="47" spans="2:116" x14ac:dyDescent="0.25">
      <c r="C47" s="104">
        <f t="shared" ref="C47:C49" si="78">+F87</f>
        <v>0</v>
      </c>
      <c r="D47" s="7">
        <f>+D46</f>
        <v>0</v>
      </c>
      <c r="E47" s="4">
        <f>IF(C47="Y",LOOKUP(D47,BD$5:BM$6),0)</f>
        <v>0</v>
      </c>
      <c r="H47" s="2">
        <v>0</v>
      </c>
      <c r="I47" s="2">
        <v>0</v>
      </c>
      <c r="BC47" s="7">
        <f t="shared" si="51"/>
        <v>1700</v>
      </c>
      <c r="BD47" s="11">
        <f t="shared" si="52"/>
        <v>0.70651930458693735</v>
      </c>
      <c r="BE47" s="11">
        <f t="shared" si="52"/>
        <v>1.0209373736720671</v>
      </c>
      <c r="BF47" s="11">
        <f t="shared" si="52"/>
        <v>1.3827663605063878</v>
      </c>
      <c r="BG47" s="11">
        <f t="shared" si="52"/>
        <v>1.7975195903371632</v>
      </c>
      <c r="BH47" s="11">
        <f t="shared" si="52"/>
        <v>2.2712682066291174</v>
      </c>
      <c r="BI47" s="11">
        <f t="shared" si="52"/>
        <v>2.8106923527466314</v>
      </c>
      <c r="BJ47" s="11">
        <f t="shared" si="52"/>
        <v>3.4231366924654116</v>
      </c>
      <c r="BK47" s="11">
        <f t="shared" si="52"/>
        <v>4.1166706123837198</v>
      </c>
      <c r="BL47" s="11">
        <f t="shared" si="52"/>
        <v>4.9001534747321118</v>
      </c>
      <c r="BM47" s="11">
        <f t="shared" si="52"/>
        <v>5.7833053162807815</v>
      </c>
      <c r="BN47" s="11">
        <f t="shared" si="52"/>
        <v>6.7767834181311253</v>
      </c>
      <c r="BO47" s="11">
        <f t="shared" si="52"/>
        <v>7.8922652022764304</v>
      </c>
      <c r="BP47" s="11">
        <f t="shared" si="52"/>
        <v>9.1425379440562864</v>
      </c>
      <c r="BQ47" s="11">
        <f t="shared" si="52"/>
        <v>10.541595825149081</v>
      </c>
      <c r="BR47" s="11"/>
      <c r="CS47" s="2">
        <v>1</v>
      </c>
      <c r="CT47" s="6" t="str">
        <v/>
      </c>
      <c r="CU47" s="6" t="str">
        <v/>
      </c>
      <c r="CV47" s="6" t="str">
        <v/>
      </c>
      <c r="CX47" s="6"/>
      <c r="CY47" s="6"/>
      <c r="CZ47" s="6"/>
    </row>
    <row r="48" spans="2:116" x14ac:dyDescent="0.25">
      <c r="C48" s="104">
        <f t="shared" si="78"/>
        <v>0</v>
      </c>
      <c r="D48" s="7">
        <f t="shared" ref="D48:D49" si="79">+D47</f>
        <v>0</v>
      </c>
      <c r="E48" s="4">
        <f>IF(C48="Y",LOOKUP(D48,BD$7:BM$8),0)</f>
        <v>0</v>
      </c>
      <c r="F48" s="4" t="e">
        <f>MIN(1,F46*E50)</f>
        <v>#N/A</v>
      </c>
      <c r="H48" s="2">
        <v>0</v>
      </c>
      <c r="I48" s="2">
        <v>0</v>
      </c>
      <c r="BC48" s="7">
        <f t="shared" si="51"/>
        <v>1750</v>
      </c>
      <c r="BD48" s="11">
        <f t="shared" si="52"/>
        <v>0.63586737412824368</v>
      </c>
      <c r="BE48" s="11">
        <f t="shared" si="52"/>
        <v>0.92139597973904053</v>
      </c>
      <c r="BF48" s="11">
        <f t="shared" si="52"/>
        <v>1.2514035562582808</v>
      </c>
      <c r="BG48" s="11">
        <f t="shared" si="52"/>
        <v>1.6312490282309753</v>
      </c>
      <c r="BH48" s="11">
        <f t="shared" si="52"/>
        <v>2.0668540680324963</v>
      </c>
      <c r="BI48" s="11">
        <f t="shared" si="52"/>
        <v>2.5647567718813007</v>
      </c>
      <c r="BJ48" s="11">
        <f t="shared" si="52"/>
        <v>3.1321700736058506</v>
      </c>
      <c r="BK48" s="11">
        <f t="shared" si="52"/>
        <v>3.7770452868620614</v>
      </c>
      <c r="BL48" s="11">
        <f t="shared" si="52"/>
        <v>4.5081411967535407</v>
      </c>
      <c r="BM48" s="11">
        <f t="shared" si="52"/>
        <v>5.3350991542690185</v>
      </c>
      <c r="BN48" s="11">
        <f t="shared" si="52"/>
        <v>6.2685246617712878</v>
      </c>
      <c r="BO48" s="11">
        <f t="shared" si="52"/>
        <v>7.3200759751113846</v>
      </c>
      <c r="BP48" s="11">
        <f t="shared" si="52"/>
        <v>8.5025602879723401</v>
      </c>
      <c r="BQ48" s="11">
        <f t="shared" si="52"/>
        <v>9.8300381069515108</v>
      </c>
      <c r="BR48" s="11"/>
      <c r="CS48" s="2">
        <v>2</v>
      </c>
      <c r="CT48" s="6" t="str">
        <v/>
      </c>
      <c r="CU48" s="6" t="str">
        <v/>
      </c>
      <c r="CV48" s="6" t="str">
        <v/>
      </c>
      <c r="CX48" s="177"/>
      <c r="CY48" s="6"/>
      <c r="CZ48" s="6"/>
    </row>
    <row r="49" spans="2:104" x14ac:dyDescent="0.25">
      <c r="C49" s="104">
        <f t="shared" si="78"/>
        <v>0</v>
      </c>
      <c r="D49" s="7">
        <f t="shared" si="79"/>
        <v>0</v>
      </c>
      <c r="E49" s="4">
        <f>IF(C49="Y",LOOKUP(D49,BD$9:BM$10),0)</f>
        <v>0</v>
      </c>
      <c r="H49" s="2">
        <v>0</v>
      </c>
      <c r="I49" s="2">
        <v>0</v>
      </c>
      <c r="BC49" s="7">
        <f t="shared" si="51"/>
        <v>1800</v>
      </c>
      <c r="BD49" s="11">
        <f t="shared" si="52"/>
        <v>0.57228063671541929</v>
      </c>
      <c r="BE49" s="11">
        <f t="shared" si="52"/>
        <v>0.83155987171448409</v>
      </c>
      <c r="BF49" s="11">
        <f t="shared" si="52"/>
        <v>1.132520218413744</v>
      </c>
      <c r="BG49" s="11">
        <f t="shared" si="52"/>
        <v>1.4803584931196099</v>
      </c>
      <c r="BH49" s="11">
        <f t="shared" si="52"/>
        <v>1.8808372019095712</v>
      </c>
      <c r="BI49" s="11">
        <f t="shared" si="52"/>
        <v>2.3403405543416862</v>
      </c>
      <c r="BJ49" s="11">
        <f t="shared" si="52"/>
        <v>2.8659356173493524</v>
      </c>
      <c r="BK49" s="11">
        <f t="shared" si="52"/>
        <v>3.4654390506959398</v>
      </c>
      <c r="BL49" s="11">
        <f t="shared" si="52"/>
        <v>4.1474899010132553</v>
      </c>
      <c r="BM49" s="11">
        <f t="shared" si="52"/>
        <v>4.9216289698131668</v>
      </c>
      <c r="BN49" s="11">
        <f t="shared" si="52"/>
        <v>5.7983853121384383</v>
      </c>
      <c r="BO49" s="11">
        <f t="shared" si="52"/>
        <v>6.7893704669158055</v>
      </c>
      <c r="BP49" s="11">
        <f t="shared" si="52"/>
        <v>7.9073810678142706</v>
      </c>
      <c r="BQ49" s="11">
        <f t="shared" si="52"/>
        <v>9.1665105347322768</v>
      </c>
      <c r="BR49" s="11"/>
      <c r="CS49" s="2">
        <v>3</v>
      </c>
      <c r="CT49" s="6" t="str">
        <v/>
      </c>
      <c r="CU49" s="6" t="str">
        <v/>
      </c>
      <c r="CV49" s="6" t="str">
        <v/>
      </c>
      <c r="CX49" s="6"/>
      <c r="CY49" s="6"/>
      <c r="CZ49" s="6"/>
    </row>
    <row r="50" spans="2:104" x14ac:dyDescent="0.25">
      <c r="E50" s="10">
        <f>SUM(E46:E49)</f>
        <v>0</v>
      </c>
      <c r="H50" s="2">
        <v>0</v>
      </c>
      <c r="I50" s="2">
        <v>0</v>
      </c>
      <c r="BC50" s="7">
        <f t="shared" si="51"/>
        <v>1850</v>
      </c>
      <c r="BD50" s="11">
        <f t="shared" si="52"/>
        <v>0.51505257304387742</v>
      </c>
      <c r="BE50" s="11">
        <f t="shared" si="52"/>
        <v>0.75048278422232184</v>
      </c>
      <c r="BF50" s="11">
        <f t="shared" si="52"/>
        <v>1.0249307976644382</v>
      </c>
      <c r="BG50" s="11">
        <f t="shared" si="52"/>
        <v>1.3434253325060457</v>
      </c>
      <c r="BH50" s="11">
        <f t="shared" si="52"/>
        <v>1.7115618537377093</v>
      </c>
      <c r="BI50" s="11">
        <f t="shared" si="52"/>
        <v>2.1355607558367882</v>
      </c>
      <c r="BJ50" s="11">
        <f t="shared" si="52"/>
        <v>2.6223310898746566</v>
      </c>
      <c r="BK50" s="11">
        <f t="shared" si="52"/>
        <v>3.1795403290135238</v>
      </c>
      <c r="BL50" s="11">
        <f t="shared" si="52"/>
        <v>3.8156907089321934</v>
      </c>
      <c r="BM50" s="11">
        <f t="shared" si="52"/>
        <v>4.5402027246526444</v>
      </c>
      <c r="BN50" s="11">
        <f t="shared" si="52"/>
        <v>5.3635064137280528</v>
      </c>
      <c r="BO50" s="11">
        <f t="shared" si="52"/>
        <v>6.2971411080644062</v>
      </c>
      <c r="BP50" s="11">
        <f t="shared" si="52"/>
        <v>7.3538643930672665</v>
      </c>
      <c r="BQ50" s="11">
        <f t="shared" si="52"/>
        <v>8.5477710736378416</v>
      </c>
      <c r="BR50" s="11"/>
      <c r="CS50" s="2">
        <v>4</v>
      </c>
      <c r="CT50" s="6" t="str">
        <v/>
      </c>
      <c r="CU50" s="6" t="str">
        <v/>
      </c>
      <c r="CV50" s="6" t="str">
        <v/>
      </c>
      <c r="CX50" s="6"/>
      <c r="CY50" s="6"/>
      <c r="CZ50" s="6"/>
    </row>
    <row r="51" spans="2:104" x14ac:dyDescent="0.25">
      <c r="B51" s="2">
        <v>5</v>
      </c>
      <c r="C51" s="104">
        <f>+G86</f>
        <v>0</v>
      </c>
      <c r="D51" s="105">
        <f>+G83</f>
        <v>0</v>
      </c>
      <c r="E51" s="4">
        <f>IF(C51="Y",LOOKUP(D51,BD$3:BM$4),0)</f>
        <v>0</v>
      </c>
      <c r="F51" s="2" t="e">
        <f>LOOKUP(D51,BD$12:BM$13)</f>
        <v>#N/A</v>
      </c>
      <c r="G51" s="4"/>
      <c r="H51" s="4">
        <v>0</v>
      </c>
      <c r="I51" s="4">
        <v>0</v>
      </c>
      <c r="J51" s="4"/>
      <c r="K51" s="4"/>
      <c r="L51" s="4"/>
      <c r="M51" s="4"/>
      <c r="BC51" s="7">
        <f t="shared" si="51"/>
        <v>1900</v>
      </c>
      <c r="BD51" s="11">
        <f t="shared" si="52"/>
        <v>0.46354731573948971</v>
      </c>
      <c r="BE51" s="11">
        <f t="shared" si="52"/>
        <v>0.67731071276064547</v>
      </c>
      <c r="BF51" s="11">
        <f t="shared" si="52"/>
        <v>0.92756237188631652</v>
      </c>
      <c r="BG51" s="11">
        <f t="shared" si="52"/>
        <v>1.2191584892492362</v>
      </c>
      <c r="BH51" s="11">
        <f t="shared" si="52"/>
        <v>1.5575212869013151</v>
      </c>
      <c r="BI51" s="11">
        <f t="shared" si="52"/>
        <v>1.9486991897010686</v>
      </c>
      <c r="BJ51" s="11">
        <f t="shared" si="52"/>
        <v>2.3994329472353102</v>
      </c>
      <c r="BK51" s="11">
        <f t="shared" si="52"/>
        <v>2.9172282518699069</v>
      </c>
      <c r="BL51" s="11">
        <f t="shared" si="52"/>
        <v>3.5104354522176164</v>
      </c>
      <c r="BM51" s="11">
        <f t="shared" si="52"/>
        <v>4.1883370134920623</v>
      </c>
      <c r="BN51" s="11">
        <f t="shared" si="52"/>
        <v>4.9612434326984465</v>
      </c>
      <c r="BO51" s="11">
        <f t="shared" si="52"/>
        <v>5.8405983777297328</v>
      </c>
      <c r="BP51" s="11">
        <f t="shared" si="52"/>
        <v>6.8390938855525532</v>
      </c>
      <c r="BQ51" s="11">
        <f t="shared" si="52"/>
        <v>7.9707965261672813</v>
      </c>
      <c r="BR51" s="11"/>
      <c r="CS51" s="2">
        <v>5</v>
      </c>
      <c r="CT51" s="6" t="str">
        <v/>
      </c>
      <c r="CU51" s="6" t="str">
        <v/>
      </c>
      <c r="CV51" s="6" t="str">
        <v/>
      </c>
      <c r="CX51" s="6"/>
      <c r="CY51" s="177"/>
      <c r="CZ51" s="177"/>
    </row>
    <row r="52" spans="2:104" x14ac:dyDescent="0.25">
      <c r="C52" s="104">
        <f t="shared" ref="C52:C54" si="80">+G87</f>
        <v>0</v>
      </c>
      <c r="D52" s="7">
        <f>+D51</f>
        <v>0</v>
      </c>
      <c r="E52" s="4">
        <f>IF(C52="Y",LOOKUP(D52,BD$5:BM$6),0)</f>
        <v>0</v>
      </c>
      <c r="H52" s="2">
        <v>0</v>
      </c>
      <c r="I52" s="2">
        <v>0</v>
      </c>
      <c r="BC52" s="7">
        <f t="shared" si="51"/>
        <v>1950</v>
      </c>
      <c r="BD52" s="11">
        <f t="shared" si="52"/>
        <v>0.41719258416554073</v>
      </c>
      <c r="BE52" s="11">
        <f t="shared" si="52"/>
        <v>0.61127291826648256</v>
      </c>
      <c r="BF52" s="11">
        <f t="shared" ref="BF52:BQ73" si="81">+BF51*BF$16</f>
        <v>0.8394439465571164</v>
      </c>
      <c r="BG52" s="11">
        <f t="shared" si="81"/>
        <v>1.1063863289936817</v>
      </c>
      <c r="BH52" s="11">
        <f t="shared" si="81"/>
        <v>1.4173443710801965</v>
      </c>
      <c r="BI52" s="11">
        <f t="shared" si="81"/>
        <v>1.7781880106022245</v>
      </c>
      <c r="BJ52" s="11">
        <f t="shared" si="81"/>
        <v>2.1954811467203079</v>
      </c>
      <c r="BK52" s="11">
        <f t="shared" si="81"/>
        <v>2.6765569210906386</v>
      </c>
      <c r="BL52" s="11">
        <f t="shared" si="81"/>
        <v>3.2296006160402055</v>
      </c>
      <c r="BM52" s="11">
        <f t="shared" si="81"/>
        <v>3.8637408949464258</v>
      </c>
      <c r="BN52" s="11">
        <f t="shared" si="81"/>
        <v>4.5891501752460604</v>
      </c>
      <c r="BO52" s="11">
        <f t="shared" si="81"/>
        <v>5.4171549953443234</v>
      </c>
      <c r="BP52" s="11">
        <f t="shared" si="81"/>
        <v>6.3603573135638705</v>
      </c>
      <c r="BQ52" s="11">
        <f t="shared" si="81"/>
        <v>7.4327677606509841</v>
      </c>
      <c r="BR52" s="11"/>
      <c r="CS52" s="2">
        <v>6</v>
      </c>
      <c r="CT52" s="6" t="str">
        <v/>
      </c>
      <c r="CU52" s="6" t="str">
        <v/>
      </c>
      <c r="CV52" s="6" t="str">
        <v/>
      </c>
      <c r="CX52" s="6"/>
      <c r="CY52" s="177"/>
      <c r="CZ52" s="6"/>
    </row>
    <row r="53" spans="2:104" x14ac:dyDescent="0.25">
      <c r="C53" s="104">
        <f t="shared" si="80"/>
        <v>0</v>
      </c>
      <c r="D53" s="7">
        <f t="shared" ref="D53:D54" si="82">+D52</f>
        <v>0</v>
      </c>
      <c r="E53" s="4">
        <f>IF(C53="Y",LOOKUP(D53,BD$7:BM$8),0)</f>
        <v>0</v>
      </c>
      <c r="F53" s="4" t="e">
        <f>MIN(1,F51*E55)</f>
        <v>#N/A</v>
      </c>
      <c r="H53" s="2">
        <v>0</v>
      </c>
      <c r="I53" s="2">
        <v>0</v>
      </c>
      <c r="BC53" s="7">
        <f t="shared" si="51"/>
        <v>2000</v>
      </c>
      <c r="BD53" s="11">
        <f t="shared" ref="BD53:BH101" si="83">+BD52*BD$16</f>
        <v>0.37547332574898667</v>
      </c>
      <c r="BE53" s="11">
        <f t="shared" si="83"/>
        <v>0.55167380873550054</v>
      </c>
      <c r="BF53" s="11">
        <f t="shared" si="81"/>
        <v>0.75969677163419025</v>
      </c>
      <c r="BG53" s="11">
        <f t="shared" si="81"/>
        <v>1.004045593561766</v>
      </c>
      <c r="BH53" s="11">
        <f t="shared" si="81"/>
        <v>1.2897833776829786</v>
      </c>
      <c r="BI53" s="11">
        <f t="shared" si="81"/>
        <v>1.6225965596745295</v>
      </c>
      <c r="BJ53" s="11">
        <f t="shared" si="81"/>
        <v>2.0088652492490811</v>
      </c>
      <c r="BK53" s="11">
        <f t="shared" si="81"/>
        <v>2.4557409751006598</v>
      </c>
      <c r="BL53" s="11">
        <f t="shared" si="81"/>
        <v>2.9712325667569877</v>
      </c>
      <c r="BM53" s="11">
        <f t="shared" si="81"/>
        <v>3.5643009755880759</v>
      </c>
      <c r="BN53" s="11">
        <f t="shared" si="81"/>
        <v>4.2449639121026035</v>
      </c>
      <c r="BO53" s="11">
        <f t="shared" si="81"/>
        <v>5.024411258181857</v>
      </c>
      <c r="BP53" s="11">
        <f t="shared" si="81"/>
        <v>5.9151323016143955</v>
      </c>
      <c r="BQ53" s="11">
        <f t="shared" si="81"/>
        <v>6.9310559368070379</v>
      </c>
      <c r="BR53" s="11"/>
      <c r="CS53" s="2">
        <v>7</v>
      </c>
      <c r="CT53" s="6" t="str">
        <v/>
      </c>
      <c r="CU53" s="6" t="str">
        <v/>
      </c>
      <c r="CV53" s="6" t="str">
        <v/>
      </c>
      <c r="CX53" s="6"/>
      <c r="CY53" s="6"/>
      <c r="CZ53" s="6"/>
    </row>
    <row r="54" spans="2:104" x14ac:dyDescent="0.25">
      <c r="C54" s="104">
        <f t="shared" si="80"/>
        <v>0</v>
      </c>
      <c r="D54" s="7">
        <f t="shared" si="82"/>
        <v>0</v>
      </c>
      <c r="E54" s="4">
        <f>IF(C54="Y",LOOKUP(D54,BD$9:BM$10),0)</f>
        <v>0</v>
      </c>
      <c r="H54" s="2">
        <v>0</v>
      </c>
      <c r="I54" s="2">
        <v>0</v>
      </c>
      <c r="BC54" s="7">
        <f t="shared" si="51"/>
        <v>2050</v>
      </c>
      <c r="BD54" s="11">
        <f t="shared" si="83"/>
        <v>0.337925993174088</v>
      </c>
      <c r="BE54" s="11">
        <f t="shared" si="83"/>
        <v>0.4978856123837892</v>
      </c>
      <c r="BF54" s="11">
        <f t="shared" si="81"/>
        <v>0.68752557832894212</v>
      </c>
      <c r="BG54" s="11">
        <f t="shared" si="81"/>
        <v>0.91117137615730259</v>
      </c>
      <c r="BH54" s="11">
        <f t="shared" si="81"/>
        <v>1.1737028736915103</v>
      </c>
      <c r="BI54" s="11">
        <f t="shared" si="81"/>
        <v>1.4806193607030078</v>
      </c>
      <c r="BJ54" s="11">
        <f t="shared" si="81"/>
        <v>1.8381117030629086</v>
      </c>
      <c r="BK54" s="11">
        <f t="shared" si="81"/>
        <v>2.2531423446548544</v>
      </c>
      <c r="BL54" s="11">
        <f t="shared" si="81"/>
        <v>2.7335339614164273</v>
      </c>
      <c r="BM54" s="11">
        <f t="shared" si="81"/>
        <v>3.2880676499799986</v>
      </c>
      <c r="BN54" s="11">
        <f t="shared" si="81"/>
        <v>3.9265916186949061</v>
      </c>
      <c r="BO54" s="11">
        <f t="shared" si="81"/>
        <v>4.6601414419636695</v>
      </c>
      <c r="BP54" s="11">
        <f t="shared" si="81"/>
        <v>5.5010730405013843</v>
      </c>
      <c r="BQ54" s="11">
        <f t="shared" si="81"/>
        <v>6.4632096610725585</v>
      </c>
      <c r="BR54" s="11"/>
      <c r="CS54" s="2">
        <v>8</v>
      </c>
      <c r="CT54" s="6" t="str">
        <v/>
      </c>
      <c r="CU54" s="6" t="str">
        <v/>
      </c>
      <c r="CV54" s="6" t="str">
        <v/>
      </c>
      <c r="CX54" s="6"/>
      <c r="CY54" s="6"/>
      <c r="CZ54" s="6"/>
    </row>
    <row r="55" spans="2:104" x14ac:dyDescent="0.25">
      <c r="E55" s="10">
        <f>SUM(E51:E54)</f>
        <v>0</v>
      </c>
      <c r="BC55" s="7">
        <f t="shared" si="51"/>
        <v>2100</v>
      </c>
      <c r="BD55" s="11">
        <f t="shared" si="83"/>
        <v>0.3041333938566792</v>
      </c>
      <c r="BE55" s="11">
        <f t="shared" si="83"/>
        <v>0.44934176517636976</v>
      </c>
      <c r="BF55" s="11">
        <f t="shared" si="81"/>
        <v>0.62221064838769258</v>
      </c>
      <c r="BG55" s="11">
        <f t="shared" si="81"/>
        <v>0.82688802386275195</v>
      </c>
      <c r="BH55" s="11">
        <f t="shared" si="81"/>
        <v>1.0680696150592741</v>
      </c>
      <c r="BI55" s="11">
        <f t="shared" si="81"/>
        <v>1.3510651666414943</v>
      </c>
      <c r="BJ55" s="11">
        <f t="shared" si="81"/>
        <v>1.6818722083025608</v>
      </c>
      <c r="BK55" s="11">
        <f t="shared" si="81"/>
        <v>2.067258101220828</v>
      </c>
      <c r="BL55" s="11">
        <f t="shared" si="81"/>
        <v>2.5148512445031121</v>
      </c>
      <c r="BM55" s="11">
        <f t="shared" si="81"/>
        <v>3.0332424071065471</v>
      </c>
      <c r="BN55" s="11">
        <f t="shared" si="81"/>
        <v>3.6320972472927862</v>
      </c>
      <c r="BO55" s="11">
        <f t="shared" si="81"/>
        <v>4.322281187421301</v>
      </c>
      <c r="BP55" s="11">
        <f t="shared" si="81"/>
        <v>5.1159979276662844</v>
      </c>
      <c r="BQ55" s="11">
        <f t="shared" si="81"/>
        <v>6.0269430089501563</v>
      </c>
      <c r="BR55" s="11"/>
      <c r="CS55" s="2">
        <v>9</v>
      </c>
      <c r="CT55" s="6" t="str">
        <v/>
      </c>
      <c r="CU55" s="6" t="str">
        <v/>
      </c>
      <c r="CV55" s="6" t="str">
        <v/>
      </c>
      <c r="CX55" s="6"/>
      <c r="CY55" s="6"/>
      <c r="CZ55" s="6"/>
    </row>
    <row r="56" spans="2:104" x14ac:dyDescent="0.25">
      <c r="B56" s="2">
        <v>6</v>
      </c>
      <c r="C56" s="104">
        <f>+H86</f>
        <v>0</v>
      </c>
      <c r="D56" s="105">
        <f>+H83</f>
        <v>0</v>
      </c>
      <c r="E56" s="4">
        <f>IF(C56="Y",LOOKUP(D56,BD$3:BM$4),0)</f>
        <v>0</v>
      </c>
      <c r="F56" s="2" t="e">
        <f>LOOKUP(D56,BD$12:BM$13)</f>
        <v>#N/A</v>
      </c>
      <c r="G56" s="4"/>
      <c r="H56" s="2">
        <f>+'Input R4'!E12</f>
        <v>0</v>
      </c>
      <c r="I56" s="2">
        <f>+'Input R4'!F12</f>
        <v>0</v>
      </c>
      <c r="J56" s="2">
        <f>+'Input R4'!G12</f>
        <v>0</v>
      </c>
      <c r="K56" s="2">
        <f>+'Input R4'!H12</f>
        <v>0</v>
      </c>
      <c r="L56" s="2">
        <f>+'Input R4'!I12</f>
        <v>0</v>
      </c>
      <c r="M56" s="2">
        <f>+'Input R4'!J12</f>
        <v>0</v>
      </c>
      <c r="N56" s="2">
        <f>+'Input R4'!K12</f>
        <v>0</v>
      </c>
      <c r="O56" s="2">
        <f>+'Input R4'!L12</f>
        <v>0</v>
      </c>
      <c r="P56" s="2">
        <f>+'Input R4'!M12</f>
        <v>0</v>
      </c>
      <c r="Q56" s="2">
        <f>+'Input R4'!N12</f>
        <v>0</v>
      </c>
      <c r="BC56" s="7">
        <f t="shared" si="51"/>
        <v>2150</v>
      </c>
      <c r="BD56" s="11">
        <f t="shared" si="83"/>
        <v>0.27372005447101128</v>
      </c>
      <c r="BE56" s="11">
        <f t="shared" si="83"/>
        <v>0.4055309430716737</v>
      </c>
      <c r="BF56" s="11">
        <f t="shared" si="81"/>
        <v>0.56310063679086175</v>
      </c>
      <c r="BG56" s="11">
        <f t="shared" si="81"/>
        <v>0.75040088165544727</v>
      </c>
      <c r="BH56" s="11">
        <f t="shared" si="81"/>
        <v>0.97194334970393925</v>
      </c>
      <c r="BI56" s="11">
        <f t="shared" si="81"/>
        <v>1.2328469645603632</v>
      </c>
      <c r="BJ56" s="11">
        <f t="shared" si="81"/>
        <v>1.5389130705968426</v>
      </c>
      <c r="BK56" s="11">
        <f t="shared" si="81"/>
        <v>1.8967093078701089</v>
      </c>
      <c r="BL56" s="11">
        <f t="shared" si="81"/>
        <v>2.3136631449428622</v>
      </c>
      <c r="BM56" s="11">
        <f t="shared" si="81"/>
        <v>2.7981661205557882</v>
      </c>
      <c r="BN56" s="11">
        <f t="shared" si="81"/>
        <v>3.3596899537458254</v>
      </c>
      <c r="BO56" s="11">
        <f t="shared" si="81"/>
        <v>4.008915801333254</v>
      </c>
      <c r="BP56" s="11">
        <f t="shared" si="81"/>
        <v>4.7578780727296417</v>
      </c>
      <c r="BQ56" s="11">
        <f t="shared" si="81"/>
        <v>5.6201243558460163</v>
      </c>
      <c r="BR56" s="11"/>
      <c r="CS56" s="2">
        <v>10</v>
      </c>
      <c r="CT56" s="6" t="str">
        <v/>
      </c>
      <c r="CU56" s="6" t="str">
        <v/>
      </c>
      <c r="CV56" s="6" t="str">
        <v/>
      </c>
      <c r="CX56" s="6"/>
      <c r="CY56" s="6"/>
      <c r="CZ56" s="177"/>
    </row>
    <row r="57" spans="2:104" x14ac:dyDescent="0.25">
      <c r="C57" s="104">
        <f t="shared" ref="C57:C59" si="84">+H87</f>
        <v>0</v>
      </c>
      <c r="D57" s="7">
        <f>+D56</f>
        <v>0</v>
      </c>
      <c r="E57" s="4">
        <f>IF(C57="Y",LOOKUP(D57,BD$5:BM$6),0)</f>
        <v>0</v>
      </c>
      <c r="H57" s="2">
        <f>+'Input R4'!E31</f>
        <v>0</v>
      </c>
      <c r="I57" s="2">
        <f>+'Input R4'!F31</f>
        <v>0</v>
      </c>
      <c r="J57" s="2">
        <f>+'Input R4'!G31</f>
        <v>0</v>
      </c>
      <c r="K57" s="2">
        <f>+'Input R4'!H31</f>
        <v>0</v>
      </c>
      <c r="L57" s="2">
        <f>+'Input R4'!I31</f>
        <v>0</v>
      </c>
      <c r="M57" s="2">
        <f>+'Input R4'!J31</f>
        <v>0</v>
      </c>
      <c r="N57" s="2">
        <f>+'Input R4'!K31</f>
        <v>0</v>
      </c>
      <c r="O57" s="2">
        <f>+'Input R4'!L31</f>
        <v>0</v>
      </c>
      <c r="P57" s="2">
        <f>+'Input R4'!M31</f>
        <v>0</v>
      </c>
      <c r="Q57" s="2">
        <f>+'Input R4'!N31</f>
        <v>0</v>
      </c>
      <c r="BC57" s="7">
        <f t="shared" si="51"/>
        <v>2200</v>
      </c>
      <c r="BD57" s="11">
        <f t="shared" si="83"/>
        <v>0.24634804902391017</v>
      </c>
      <c r="BE57" s="11">
        <f t="shared" si="83"/>
        <v>0.36599167612218553</v>
      </c>
      <c r="BF57" s="11">
        <f t="shared" si="81"/>
        <v>0.50960607629572985</v>
      </c>
      <c r="BG57" s="11">
        <f t="shared" si="81"/>
        <v>0.68098880010231833</v>
      </c>
      <c r="BH57" s="11">
        <f t="shared" si="81"/>
        <v>0.88446844823058457</v>
      </c>
      <c r="BI57" s="11">
        <f t="shared" si="81"/>
        <v>1.1249728551613312</v>
      </c>
      <c r="BJ57" s="11">
        <f t="shared" si="81"/>
        <v>1.4081054595961104</v>
      </c>
      <c r="BK57" s="11">
        <f t="shared" si="81"/>
        <v>1.7402307899708243</v>
      </c>
      <c r="BL57" s="11">
        <f t="shared" si="81"/>
        <v>2.1285700933474323</v>
      </c>
      <c r="BM57" s="11">
        <f t="shared" si="81"/>
        <v>2.5813082462127133</v>
      </c>
      <c r="BN57" s="11">
        <f t="shared" si="81"/>
        <v>3.1077132072148865</v>
      </c>
      <c r="BO57" s="11">
        <f t="shared" si="81"/>
        <v>3.7182694057365908</v>
      </c>
      <c r="BP57" s="11">
        <f t="shared" si="81"/>
        <v>4.4248266076385638</v>
      </c>
      <c r="BQ57" s="11">
        <f t="shared" si="81"/>
        <v>5.2407659618264066</v>
      </c>
      <c r="BR57" s="11"/>
    </row>
    <row r="58" spans="2:104" x14ac:dyDescent="0.25">
      <c r="C58" s="104">
        <f t="shared" si="84"/>
        <v>0</v>
      </c>
      <c r="D58" s="7">
        <f t="shared" ref="D58:D59" si="85">+D57</f>
        <v>0</v>
      </c>
      <c r="E58" s="4">
        <f>IF(C58="Y",LOOKUP(D58,BD$7:BM$8),0)</f>
        <v>0</v>
      </c>
      <c r="F58" s="4" t="e">
        <f>MIN(1,F56*E60)</f>
        <v>#N/A</v>
      </c>
      <c r="BC58" s="7">
        <f t="shared" si="51"/>
        <v>2250</v>
      </c>
      <c r="BD58" s="11">
        <f t="shared" si="83"/>
        <v>0.22171324412151916</v>
      </c>
      <c r="BE58" s="11">
        <f t="shared" si="83"/>
        <v>0.33030748770027241</v>
      </c>
      <c r="BF58" s="11">
        <f t="shared" si="81"/>
        <v>0.46119349904763546</v>
      </c>
      <c r="BG58" s="11">
        <f t="shared" si="81"/>
        <v>0.61799733609285379</v>
      </c>
      <c r="BH58" s="11">
        <f t="shared" si="81"/>
        <v>0.80486628788983183</v>
      </c>
      <c r="BI58" s="11">
        <f t="shared" si="81"/>
        <v>1.0265377303347145</v>
      </c>
      <c r="BJ58" s="11">
        <f t="shared" si="81"/>
        <v>1.2884164955304407</v>
      </c>
      <c r="BK58" s="11">
        <f t="shared" si="81"/>
        <v>1.5966617497982307</v>
      </c>
      <c r="BL58" s="11">
        <f t="shared" si="81"/>
        <v>1.9582844858796369</v>
      </c>
      <c r="BM58" s="11">
        <f t="shared" si="81"/>
        <v>2.3812568571312269</v>
      </c>
      <c r="BN58" s="11">
        <f t="shared" si="81"/>
        <v>2.8746347166737682</v>
      </c>
      <c r="BO58" s="11">
        <f t="shared" si="81"/>
        <v>3.4486948738206857</v>
      </c>
      <c r="BP58" s="11">
        <f t="shared" si="81"/>
        <v>4.1150887451038614</v>
      </c>
      <c r="BQ58" s="11">
        <f t="shared" si="81"/>
        <v>4.887014259403121</v>
      </c>
      <c r="BR58" s="11"/>
    </row>
    <row r="59" spans="2:104" x14ac:dyDescent="0.25">
      <c r="C59" s="104">
        <f t="shared" si="84"/>
        <v>0</v>
      </c>
      <c r="D59" s="7">
        <f t="shared" si="85"/>
        <v>0</v>
      </c>
      <c r="E59" s="4">
        <f>IF(C59="Y",LOOKUP(D59,BD$9:BM$10),0)</f>
        <v>0</v>
      </c>
      <c r="H59" s="2" t="e">
        <f t="shared" ref="H59:Q59" si="86">LOOKUP(H56,chan2)</f>
        <v>#N/A</v>
      </c>
      <c r="I59" s="2" t="e">
        <f t="shared" si="86"/>
        <v>#N/A</v>
      </c>
      <c r="J59" s="2" t="e">
        <f t="shared" si="86"/>
        <v>#N/A</v>
      </c>
      <c r="K59" s="2" t="e">
        <f t="shared" si="86"/>
        <v>#N/A</v>
      </c>
      <c r="L59" s="2" t="e">
        <f t="shared" si="86"/>
        <v>#N/A</v>
      </c>
      <c r="M59" s="2" t="e">
        <f t="shared" si="86"/>
        <v>#N/A</v>
      </c>
      <c r="N59" s="2" t="e">
        <f t="shared" si="86"/>
        <v>#N/A</v>
      </c>
      <c r="O59" s="2" t="e">
        <f t="shared" si="86"/>
        <v>#N/A</v>
      </c>
      <c r="P59" s="2" t="e">
        <f t="shared" si="86"/>
        <v>#N/A</v>
      </c>
      <c r="Q59" s="2" t="e">
        <f t="shared" si="86"/>
        <v>#N/A</v>
      </c>
      <c r="BC59" s="7">
        <f t="shared" si="51"/>
        <v>2300</v>
      </c>
      <c r="BD59" s="11">
        <f t="shared" si="83"/>
        <v>0.19954191970936724</v>
      </c>
      <c r="BE59" s="11">
        <f t="shared" si="83"/>
        <v>0.29810250764949586</v>
      </c>
      <c r="BF59" s="11">
        <f t="shared" si="81"/>
        <v>0.41738011663811003</v>
      </c>
      <c r="BG59" s="11">
        <f t="shared" si="81"/>
        <v>0.56083258250426471</v>
      </c>
      <c r="BH59" s="11">
        <f t="shared" si="81"/>
        <v>0.73242832197974683</v>
      </c>
      <c r="BI59" s="11">
        <f t="shared" si="81"/>
        <v>0.93671567893042673</v>
      </c>
      <c r="BJ59" s="11">
        <f t="shared" si="81"/>
        <v>1.1789010934103528</v>
      </c>
      <c r="BK59" s="11">
        <f t="shared" si="81"/>
        <v>1.4649371554398762</v>
      </c>
      <c r="BL59" s="11">
        <f t="shared" si="81"/>
        <v>1.8016217270092652</v>
      </c>
      <c r="BM59" s="11">
        <f t="shared" si="81"/>
        <v>2.1967094507035556</v>
      </c>
      <c r="BN59" s="11">
        <f t="shared" si="81"/>
        <v>2.659037112923234</v>
      </c>
      <c r="BO59" s="11">
        <f t="shared" si="81"/>
        <v>3.1986644954686843</v>
      </c>
      <c r="BP59" s="11">
        <f t="shared" si="81"/>
        <v>3.8270325329465886</v>
      </c>
      <c r="BQ59" s="11">
        <f t="shared" si="81"/>
        <v>4.5571407968934068</v>
      </c>
      <c r="BR59" s="11"/>
    </row>
    <row r="60" spans="2:104" x14ac:dyDescent="0.25">
      <c r="E60" s="10">
        <f>SUM(E56:E59)</f>
        <v>0</v>
      </c>
      <c r="H60" s="2" t="e">
        <f t="shared" ref="H60:Q60" si="87">LOOKUP(H57,chan2)</f>
        <v>#N/A</v>
      </c>
      <c r="I60" s="2" t="e">
        <f t="shared" si="87"/>
        <v>#N/A</v>
      </c>
      <c r="J60" s="2" t="e">
        <f t="shared" si="87"/>
        <v>#N/A</v>
      </c>
      <c r="K60" s="2" t="e">
        <f t="shared" si="87"/>
        <v>#N/A</v>
      </c>
      <c r="L60" s="2" t="e">
        <f t="shared" si="87"/>
        <v>#N/A</v>
      </c>
      <c r="M60" s="2" t="e">
        <f t="shared" si="87"/>
        <v>#N/A</v>
      </c>
      <c r="N60" s="2" t="e">
        <f t="shared" si="87"/>
        <v>#N/A</v>
      </c>
      <c r="O60" s="2" t="e">
        <f t="shared" si="87"/>
        <v>#N/A</v>
      </c>
      <c r="P60" s="2" t="e">
        <f t="shared" si="87"/>
        <v>#N/A</v>
      </c>
      <c r="Q60" s="2" t="e">
        <f t="shared" si="87"/>
        <v>#N/A</v>
      </c>
      <c r="BC60" s="7">
        <f t="shared" si="51"/>
        <v>2350</v>
      </c>
      <c r="BD60" s="11">
        <f t="shared" si="83"/>
        <v>0.17958772773843051</v>
      </c>
      <c r="BE60" s="11">
        <f t="shared" si="83"/>
        <v>0.26903751315367003</v>
      </c>
      <c r="BF60" s="11">
        <f t="shared" si="81"/>
        <v>0.37772900555748956</v>
      </c>
      <c r="BG60" s="11">
        <f t="shared" si="81"/>
        <v>0.50895556862262015</v>
      </c>
      <c r="BH60" s="11">
        <f t="shared" si="81"/>
        <v>0.66650977300156944</v>
      </c>
      <c r="BI60" s="11">
        <f t="shared" si="81"/>
        <v>0.85475305702401416</v>
      </c>
      <c r="BJ60" s="11">
        <f t="shared" si="81"/>
        <v>1.0786945004704724</v>
      </c>
      <c r="BK60" s="11">
        <f t="shared" si="81"/>
        <v>1.3440798401160858</v>
      </c>
      <c r="BL60" s="11">
        <f t="shared" si="81"/>
        <v>1.6574919888485231</v>
      </c>
      <c r="BM60" s="11">
        <f t="shared" si="81"/>
        <v>2.0264644682740292</v>
      </c>
      <c r="BN60" s="11">
        <f t="shared" si="81"/>
        <v>2.4596093294539902</v>
      </c>
      <c r="BO60" s="11">
        <f t="shared" si="81"/>
        <v>2.9667613195472029</v>
      </c>
      <c r="BP60" s="11">
        <f t="shared" si="81"/>
        <v>3.5591402556403251</v>
      </c>
      <c r="BQ60" s="11">
        <f t="shared" si="81"/>
        <v>4.2495337931030992</v>
      </c>
      <c r="BR60" s="11"/>
    </row>
    <row r="61" spans="2:104" x14ac:dyDescent="0.25">
      <c r="B61" s="2">
        <v>7</v>
      </c>
      <c r="C61" s="104">
        <f>+I86</f>
        <v>0</v>
      </c>
      <c r="D61" s="105">
        <f>+I83</f>
        <v>0</v>
      </c>
      <c r="E61" s="4">
        <f>IF(C61="Y",LOOKUP(D61,BD$3:BM$4),0)</f>
        <v>0</v>
      </c>
      <c r="F61" s="2" t="e">
        <f>LOOKUP(D61,BD$12:BM$13)</f>
        <v>#N/A</v>
      </c>
      <c r="G61" s="4"/>
      <c r="H61" s="4"/>
      <c r="I61" s="4"/>
      <c r="J61" s="4"/>
      <c r="K61" s="4"/>
      <c r="L61" s="4"/>
      <c r="M61" s="4"/>
      <c r="BC61" s="7">
        <f t="shared" si="51"/>
        <v>2400</v>
      </c>
      <c r="BD61" s="11">
        <f t="shared" si="83"/>
        <v>0.16162895496458746</v>
      </c>
      <c r="BE61" s="11">
        <f t="shared" si="83"/>
        <v>0.24280635562118719</v>
      </c>
      <c r="BF61" s="11">
        <f t="shared" si="81"/>
        <v>0.34184475002952802</v>
      </c>
      <c r="BG61" s="11">
        <f t="shared" si="81"/>
        <v>0.46187717852502769</v>
      </c>
      <c r="BH61" s="11">
        <f t="shared" si="81"/>
        <v>0.6065238934314281</v>
      </c>
      <c r="BI61" s="11">
        <f t="shared" si="81"/>
        <v>0.77996216453441269</v>
      </c>
      <c r="BJ61" s="11">
        <f t="shared" si="81"/>
        <v>0.98700546793048194</v>
      </c>
      <c r="BK61" s="11">
        <f t="shared" si="81"/>
        <v>1.2331932533065082</v>
      </c>
      <c r="BL61" s="11">
        <f t="shared" si="81"/>
        <v>1.5248926297406407</v>
      </c>
      <c r="BM61" s="11">
        <f t="shared" si="81"/>
        <v>1.8694134719827911</v>
      </c>
      <c r="BN61" s="11">
        <f t="shared" si="81"/>
        <v>2.2751386297449399</v>
      </c>
      <c r="BO61" s="11">
        <f t="shared" si="81"/>
        <v>2.7516711238800289</v>
      </c>
      <c r="BP61" s="11">
        <f t="shared" si="81"/>
        <v>3.3100004377455003</v>
      </c>
      <c r="BQ61" s="11">
        <f t="shared" si="81"/>
        <v>3.9626902620686373</v>
      </c>
      <c r="BR61" s="11"/>
    </row>
    <row r="62" spans="2:104" x14ac:dyDescent="0.25">
      <c r="C62" s="104">
        <f t="shared" ref="C62:C64" si="88">+I87</f>
        <v>0</v>
      </c>
      <c r="D62" s="7">
        <f>+D61</f>
        <v>0</v>
      </c>
      <c r="E62" s="4">
        <f>IF(C62="Y",LOOKUP(D62,BD$5:BM$6),0)</f>
        <v>0</v>
      </c>
      <c r="BC62" s="7">
        <f t="shared" si="51"/>
        <v>2450</v>
      </c>
      <c r="BD62" s="11">
        <f t="shared" si="83"/>
        <v>0.14546605946812871</v>
      </c>
      <c r="BE62" s="11">
        <f t="shared" si="83"/>
        <v>0.21913273594812144</v>
      </c>
      <c r="BF62" s="11">
        <f t="shared" si="81"/>
        <v>0.30936949877672282</v>
      </c>
      <c r="BG62" s="11">
        <f t="shared" si="81"/>
        <v>0.41915353951146256</v>
      </c>
      <c r="BH62" s="11">
        <f t="shared" si="81"/>
        <v>0.55193674302259943</v>
      </c>
      <c r="BI62" s="11">
        <f t="shared" si="81"/>
        <v>0.71171547513765143</v>
      </c>
      <c r="BJ62" s="11">
        <f t="shared" si="81"/>
        <v>0.90311000315639067</v>
      </c>
      <c r="BK62" s="11">
        <f t="shared" si="81"/>
        <v>1.1314548099087209</v>
      </c>
      <c r="BL62" s="11">
        <f t="shared" si="81"/>
        <v>1.4029012193613888</v>
      </c>
      <c r="BM62" s="11">
        <f t="shared" si="81"/>
        <v>1.7245339279041239</v>
      </c>
      <c r="BN62" s="11">
        <f t="shared" si="81"/>
        <v>2.1045032325140682</v>
      </c>
      <c r="BO62" s="11">
        <f t="shared" si="81"/>
        <v>2.5521749673987251</v>
      </c>
      <c r="BP62" s="11">
        <f t="shared" si="81"/>
        <v>3.0783004071033133</v>
      </c>
      <c r="BQ62" s="11">
        <f t="shared" si="81"/>
        <v>3.6952086693790016</v>
      </c>
      <c r="BR62" s="11"/>
    </row>
    <row r="63" spans="2:104" x14ac:dyDescent="0.25">
      <c r="C63" s="104">
        <f t="shared" si="88"/>
        <v>0</v>
      </c>
      <c r="D63" s="7">
        <f t="shared" ref="D63:D64" si="89">+D62</f>
        <v>0</v>
      </c>
      <c r="E63" s="4">
        <f>IF(C63="Y",LOOKUP(D63,BD$7:BM$8),0)</f>
        <v>0</v>
      </c>
      <c r="F63" s="4" t="e">
        <f>MIN(1,F61*E65)</f>
        <v>#N/A</v>
      </c>
      <c r="BC63" s="7">
        <f t="shared" si="51"/>
        <v>2500</v>
      </c>
      <c r="BD63" s="11">
        <f t="shared" si="83"/>
        <v>0.13091945352131584</v>
      </c>
      <c r="BE63" s="11">
        <f t="shared" si="83"/>
        <v>0.19776729419317959</v>
      </c>
      <c r="BF63" s="11">
        <f t="shared" si="81"/>
        <v>0.27997939639293412</v>
      </c>
      <c r="BG63" s="11">
        <f t="shared" si="81"/>
        <v>0.38038183710665219</v>
      </c>
      <c r="BH63" s="11">
        <f t="shared" si="81"/>
        <v>0.50226243615056543</v>
      </c>
      <c r="BI63" s="11">
        <f t="shared" si="81"/>
        <v>0.6494403710631067</v>
      </c>
      <c r="BJ63" s="11">
        <f t="shared" si="81"/>
        <v>0.82634565288809725</v>
      </c>
      <c r="BK63" s="11">
        <f t="shared" si="81"/>
        <v>1.0381097880912511</v>
      </c>
      <c r="BL63" s="11">
        <f t="shared" si="81"/>
        <v>1.2906691218124771</v>
      </c>
      <c r="BM63" s="11">
        <f t="shared" si="81"/>
        <v>1.5908825484915534</v>
      </c>
      <c r="BN63" s="11">
        <f t="shared" si="81"/>
        <v>1.946665490075512</v>
      </c>
      <c r="BO63" s="11">
        <f t="shared" si="81"/>
        <v>2.367142282262316</v>
      </c>
      <c r="BP63" s="11">
        <f t="shared" si="81"/>
        <v>2.8628193786060794</v>
      </c>
      <c r="BQ63" s="11">
        <f t="shared" si="81"/>
        <v>3.4457820841959164</v>
      </c>
      <c r="BR63" s="11"/>
    </row>
    <row r="64" spans="2:104" x14ac:dyDescent="0.25">
      <c r="C64" s="104">
        <f t="shared" si="88"/>
        <v>0</v>
      </c>
      <c r="D64" s="7">
        <f t="shared" si="89"/>
        <v>0</v>
      </c>
      <c r="E64" s="4">
        <f>IF(C64="Y",LOOKUP(D64,BD$9:BM$10),0)</f>
        <v>0</v>
      </c>
      <c r="BC64" s="7">
        <f t="shared" si="51"/>
        <v>2550</v>
      </c>
      <c r="BD64" s="11">
        <f t="shared" si="83"/>
        <v>0.11782750816918426</v>
      </c>
      <c r="BE64" s="11">
        <f t="shared" si="83"/>
        <v>0.17848498300934457</v>
      </c>
      <c r="BF64" s="11">
        <f t="shared" si="81"/>
        <v>0.25338135373560533</v>
      </c>
      <c r="BG64" s="11">
        <f t="shared" si="81"/>
        <v>0.34519651717428679</v>
      </c>
      <c r="BH64" s="11">
        <f t="shared" si="81"/>
        <v>0.45705881689701444</v>
      </c>
      <c r="BI64" s="11">
        <f t="shared" si="81"/>
        <v>0.59261433859508472</v>
      </c>
      <c r="BJ64" s="11">
        <f t="shared" si="81"/>
        <v>0.75610627239260875</v>
      </c>
      <c r="BK64" s="11">
        <f t="shared" si="81"/>
        <v>0.95246573057372252</v>
      </c>
      <c r="BL64" s="11">
        <f t="shared" si="81"/>
        <v>1.1874155920674783</v>
      </c>
      <c r="BM64" s="11">
        <f t="shared" si="81"/>
        <v>1.4675891509834573</v>
      </c>
      <c r="BN64" s="11">
        <f t="shared" si="81"/>
        <v>1.8006655783198477</v>
      </c>
      <c r="BO64" s="11">
        <f t="shared" si="81"/>
        <v>2.1955244667982967</v>
      </c>
      <c r="BP64" s="11">
        <f t="shared" si="81"/>
        <v>2.6624220221036521</v>
      </c>
      <c r="BQ64" s="11">
        <f t="shared" si="81"/>
        <v>3.2131917935126899</v>
      </c>
      <c r="BR64" s="11"/>
    </row>
    <row r="65" spans="2:70" x14ac:dyDescent="0.25">
      <c r="E65" s="10">
        <f>SUM(E61:E64)</f>
        <v>0</v>
      </c>
      <c r="BC65" s="7">
        <f t="shared" si="51"/>
        <v>2600</v>
      </c>
      <c r="BD65" s="11">
        <f t="shared" si="83"/>
        <v>0.10604475735226583</v>
      </c>
      <c r="BE65" s="11">
        <f t="shared" si="83"/>
        <v>0.16108269716593346</v>
      </c>
      <c r="BF65" s="11">
        <f t="shared" si="81"/>
        <v>0.2293101251307228</v>
      </c>
      <c r="BG65" s="11">
        <f t="shared" si="81"/>
        <v>0.31326583933566521</v>
      </c>
      <c r="BH65" s="11">
        <f t="shared" si="81"/>
        <v>0.41592352337628308</v>
      </c>
      <c r="BI65" s="11">
        <f t="shared" si="81"/>
        <v>0.54076058396801463</v>
      </c>
      <c r="BJ65" s="11">
        <f t="shared" si="81"/>
        <v>0.69183723923923679</v>
      </c>
      <c r="BK65" s="11">
        <f t="shared" si="81"/>
        <v>0.87388730780139012</v>
      </c>
      <c r="BL65" s="11">
        <f t="shared" si="81"/>
        <v>1.0924223447020796</v>
      </c>
      <c r="BM65" s="11">
        <f t="shared" si="81"/>
        <v>1.3538509917822388</v>
      </c>
      <c r="BN65" s="11">
        <f t="shared" si="81"/>
        <v>1.6656156599458583</v>
      </c>
      <c r="BO65" s="11">
        <f t="shared" si="81"/>
        <v>2.0363489429554189</v>
      </c>
      <c r="BP65" s="11">
        <f t="shared" si="81"/>
        <v>2.4760524805563948</v>
      </c>
      <c r="BQ65" s="11">
        <f t="shared" si="81"/>
        <v>2.9963013474505811</v>
      </c>
      <c r="BR65" s="11"/>
    </row>
    <row r="66" spans="2:70" x14ac:dyDescent="0.25">
      <c r="B66" s="2">
        <v>8</v>
      </c>
      <c r="C66" s="104">
        <f>+J86</f>
        <v>0</v>
      </c>
      <c r="D66" s="105">
        <f>+J83</f>
        <v>0</v>
      </c>
      <c r="E66" s="4">
        <f>IF(C66="Y",LOOKUP(D66,BD$3:BM$4),0)</f>
        <v>0</v>
      </c>
      <c r="F66" s="2" t="e">
        <f>LOOKUP(D66,BD$12:BM$13)</f>
        <v>#N/A</v>
      </c>
      <c r="G66" s="4"/>
      <c r="H66" s="4"/>
      <c r="I66" s="4"/>
      <c r="J66" s="4"/>
      <c r="K66" s="4"/>
      <c r="L66" s="4"/>
      <c r="M66" s="4"/>
      <c r="BC66" s="7">
        <f t="shared" si="51"/>
        <v>2650</v>
      </c>
      <c r="BD66" s="11">
        <f t="shared" si="83"/>
        <v>9.5440281617039255E-2</v>
      </c>
      <c r="BE66" s="11">
        <f t="shared" si="83"/>
        <v>0.14537713419225495</v>
      </c>
      <c r="BF66" s="11">
        <f t="shared" si="81"/>
        <v>0.20752566324330413</v>
      </c>
      <c r="BG66" s="11">
        <f t="shared" si="81"/>
        <v>0.28428874919711611</v>
      </c>
      <c r="BH66" s="11">
        <f t="shared" si="81"/>
        <v>0.37849040627241753</v>
      </c>
      <c r="BI66" s="11">
        <f t="shared" si="81"/>
        <v>0.49344403287081323</v>
      </c>
      <c r="BJ66" s="11">
        <f t="shared" si="81"/>
        <v>0.63303107390390145</v>
      </c>
      <c r="BK66" s="11">
        <f t="shared" si="81"/>
        <v>0.80179160490777512</v>
      </c>
      <c r="BL66" s="11">
        <f t="shared" si="81"/>
        <v>1.0050285571259128</v>
      </c>
      <c r="BM66" s="11">
        <f t="shared" si="81"/>
        <v>1.2489275399191146</v>
      </c>
      <c r="BN66" s="11">
        <f t="shared" si="81"/>
        <v>1.540694485449918</v>
      </c>
      <c r="BO66" s="11">
        <f t="shared" si="81"/>
        <v>1.8887136445911499</v>
      </c>
      <c r="BP66" s="11">
        <f t="shared" si="81"/>
        <v>2.3027288069174459</v>
      </c>
      <c r="BQ66" s="11">
        <f t="shared" si="81"/>
        <v>2.7940510064976647</v>
      </c>
      <c r="BR66" s="11"/>
    </row>
    <row r="67" spans="2:70" x14ac:dyDescent="0.25">
      <c r="C67" s="104">
        <f t="shared" ref="C67:C69" si="90">+J87</f>
        <v>0</v>
      </c>
      <c r="D67" s="7">
        <f>+D66</f>
        <v>0</v>
      </c>
      <c r="E67" s="4">
        <f>IF(C67="Y",LOOKUP(D67,BD$5:BM$6),0)</f>
        <v>0</v>
      </c>
      <c r="BC67" s="7">
        <f t="shared" si="51"/>
        <v>2700</v>
      </c>
      <c r="BD67" s="11">
        <f t="shared" si="83"/>
        <v>8.5896253455335331E-2</v>
      </c>
      <c r="BE67" s="11">
        <f t="shared" si="83"/>
        <v>0.13120286360851008</v>
      </c>
      <c r="BF67" s="11">
        <f t="shared" si="81"/>
        <v>0.18781072523519021</v>
      </c>
      <c r="BG67" s="11">
        <f t="shared" si="81"/>
        <v>0.25799203989638281</v>
      </c>
      <c r="BH67" s="11">
        <f t="shared" si="81"/>
        <v>0.34442626970789986</v>
      </c>
      <c r="BI67" s="11">
        <f t="shared" si="81"/>
        <v>0.45026767999461698</v>
      </c>
      <c r="BJ67" s="11">
        <f t="shared" si="81"/>
        <v>0.57922343262206966</v>
      </c>
      <c r="BK67" s="11">
        <f t="shared" si="81"/>
        <v>0.73564379750288345</v>
      </c>
      <c r="BL67" s="11">
        <f t="shared" si="81"/>
        <v>0.92462627255583929</v>
      </c>
      <c r="BM67" s="11">
        <f t="shared" si="81"/>
        <v>1.1521356555753828</v>
      </c>
      <c r="BN67" s="11">
        <f t="shared" si="81"/>
        <v>1.4251423990411733</v>
      </c>
      <c r="BO67" s="11">
        <f t="shared" si="81"/>
        <v>1.7517819053582904</v>
      </c>
      <c r="BP67" s="11">
        <f t="shared" si="81"/>
        <v>2.1415377904332233</v>
      </c>
      <c r="BQ67" s="11">
        <f t="shared" si="81"/>
        <v>2.6054525635590706</v>
      </c>
      <c r="BR67" s="11"/>
    </row>
    <row r="68" spans="2:70" x14ac:dyDescent="0.25">
      <c r="C68" s="104">
        <f t="shared" si="90"/>
        <v>0</v>
      </c>
      <c r="D68" s="7">
        <f t="shared" ref="D68:D69" si="91">+D67</f>
        <v>0</v>
      </c>
      <c r="E68" s="4">
        <f>IF(C68="Y",LOOKUP(D68,BD$7:BM$8),0)</f>
        <v>0</v>
      </c>
      <c r="F68" s="4" t="e">
        <f>MIN(1,F66*E70)</f>
        <v>#N/A</v>
      </c>
      <c r="BC68" s="7">
        <f t="shared" si="51"/>
        <v>2750</v>
      </c>
      <c r="BD68" s="11">
        <f t="shared" si="83"/>
        <v>7.7306628109801795E-2</v>
      </c>
      <c r="BE68" s="11">
        <f t="shared" si="83"/>
        <v>0.11841058440668034</v>
      </c>
      <c r="BF68" s="11">
        <f t="shared" si="81"/>
        <v>0.16996870633784714</v>
      </c>
      <c r="BG68" s="11">
        <f t="shared" si="81"/>
        <v>0.23412777620596736</v>
      </c>
      <c r="BH68" s="11">
        <f t="shared" si="81"/>
        <v>0.3134279054341888</v>
      </c>
      <c r="BI68" s="11">
        <f t="shared" si="81"/>
        <v>0.41086925799508789</v>
      </c>
      <c r="BJ68" s="11">
        <f t="shared" si="81"/>
        <v>0.52998944084919353</v>
      </c>
      <c r="BK68" s="11">
        <f t="shared" si="81"/>
        <v>0.67495318420889527</v>
      </c>
      <c r="BL68" s="11">
        <f t="shared" si="81"/>
        <v>0.85065617075137179</v>
      </c>
      <c r="BM68" s="11">
        <f t="shared" si="81"/>
        <v>1.0628451422682901</v>
      </c>
      <c r="BN68" s="11">
        <f t="shared" si="81"/>
        <v>1.3182567191130845</v>
      </c>
      <c r="BO68" s="11">
        <f t="shared" si="81"/>
        <v>1.6247777172198132</v>
      </c>
      <c r="BP68" s="11">
        <f t="shared" si="81"/>
        <v>1.9916301451028964</v>
      </c>
      <c r="BQ68" s="11">
        <f t="shared" si="81"/>
        <v>2.4295845155188318</v>
      </c>
      <c r="BR68" s="11"/>
    </row>
    <row r="69" spans="2:70" x14ac:dyDescent="0.25">
      <c r="C69" s="104">
        <f t="shared" si="90"/>
        <v>0</v>
      </c>
      <c r="D69" s="7">
        <f t="shared" si="91"/>
        <v>0</v>
      </c>
      <c r="E69" s="4">
        <f>IF(C69="Y",LOOKUP(D69,BD$9:BM$10),0)</f>
        <v>0</v>
      </c>
      <c r="BC69" s="7">
        <f t="shared" si="51"/>
        <v>2800</v>
      </c>
      <c r="BD69" s="11">
        <f t="shared" si="83"/>
        <v>6.9575965298821624E-2</v>
      </c>
      <c r="BE69" s="11">
        <f t="shared" si="83"/>
        <v>0.106865552427029</v>
      </c>
      <c r="BF69" s="11">
        <f t="shared" si="81"/>
        <v>0.15382167923575166</v>
      </c>
      <c r="BG69" s="11">
        <f t="shared" si="81"/>
        <v>0.21247095690691534</v>
      </c>
      <c r="BH69" s="11">
        <f t="shared" si="81"/>
        <v>0.28521939394511175</v>
      </c>
      <c r="BI69" s="11">
        <f t="shared" si="81"/>
        <v>0.37491819792051762</v>
      </c>
      <c r="BJ69" s="11">
        <f t="shared" si="81"/>
        <v>0.48494033837701189</v>
      </c>
      <c r="BK69" s="11">
        <f t="shared" si="81"/>
        <v>0.61926954651166122</v>
      </c>
      <c r="BL69" s="11">
        <f t="shared" si="81"/>
        <v>0.78260367709126166</v>
      </c>
      <c r="BM69" s="11">
        <f t="shared" si="81"/>
        <v>0.98047464374249715</v>
      </c>
      <c r="BN69" s="11">
        <f t="shared" si="81"/>
        <v>1.2193874651796024</v>
      </c>
      <c r="BO69" s="11">
        <f t="shared" si="81"/>
        <v>1.5069813327213759</v>
      </c>
      <c r="BP69" s="11">
        <f t="shared" si="81"/>
        <v>1.8522160349456924</v>
      </c>
      <c r="BQ69" s="11">
        <f t="shared" si="81"/>
        <v>2.265587560721309</v>
      </c>
      <c r="BR69" s="11"/>
    </row>
    <row r="70" spans="2:70" x14ac:dyDescent="0.25">
      <c r="E70" s="10">
        <f>SUM(E66:E69)</f>
        <v>0</v>
      </c>
      <c r="BC70" s="7">
        <f t="shared" si="51"/>
        <v>2850</v>
      </c>
      <c r="BD70" s="11">
        <f t="shared" si="83"/>
        <v>6.2618368768939461E-2</v>
      </c>
      <c r="BE70" s="11">
        <f t="shared" si="83"/>
        <v>9.6446161065393665E-2</v>
      </c>
      <c r="BF70" s="11">
        <f t="shared" si="81"/>
        <v>0.13920861970835524</v>
      </c>
      <c r="BG70" s="11">
        <f t="shared" si="81"/>
        <v>0.19281739339302564</v>
      </c>
      <c r="BH70" s="11">
        <f t="shared" si="81"/>
        <v>0.25954964849005163</v>
      </c>
      <c r="BI70" s="11">
        <f t="shared" si="81"/>
        <v>0.34211285560247223</v>
      </c>
      <c r="BJ70" s="11">
        <f t="shared" si="81"/>
        <v>0.44372040961496573</v>
      </c>
      <c r="BK70" s="11">
        <f t="shared" si="81"/>
        <v>0.56817980892444897</v>
      </c>
      <c r="BL70" s="11">
        <f t="shared" si="81"/>
        <v>0.71999538292396037</v>
      </c>
      <c r="BM70" s="11">
        <f t="shared" si="81"/>
        <v>0.9044878588524532</v>
      </c>
      <c r="BN70" s="11">
        <f t="shared" si="81"/>
        <v>1.1279334052911316</v>
      </c>
      <c r="BO70" s="11">
        <f t="shared" si="81"/>
        <v>1.3977251860990754</v>
      </c>
      <c r="BP70" s="11">
        <f t="shared" si="81"/>
        <v>1.7225609124994927</v>
      </c>
      <c r="BQ70" s="11">
        <f t="shared" si="81"/>
        <v>2.112660400372619</v>
      </c>
      <c r="BR70" s="11"/>
    </row>
    <row r="71" spans="2:70" x14ac:dyDescent="0.25">
      <c r="B71" s="2">
        <v>9</v>
      </c>
      <c r="C71" s="104">
        <f>+K86</f>
        <v>0</v>
      </c>
      <c r="D71" s="105">
        <f>+K83</f>
        <v>0</v>
      </c>
      <c r="E71" s="4">
        <f>IF(C71="Y",LOOKUP(D71,BD$3:BM$4),0)</f>
        <v>0</v>
      </c>
      <c r="F71" s="2" t="e">
        <f>LOOKUP(D71,BD$12:BM$13)</f>
        <v>#N/A</v>
      </c>
      <c r="G71" s="4"/>
      <c r="H71" s="4"/>
      <c r="I71" s="4"/>
      <c r="J71" s="4"/>
      <c r="K71" s="4"/>
      <c r="L71" s="4"/>
      <c r="M71" s="4"/>
      <c r="BC71" s="7">
        <f t="shared" si="51"/>
        <v>2900</v>
      </c>
      <c r="BD71" s="11">
        <f t="shared" si="83"/>
        <v>5.6356531892045515E-2</v>
      </c>
      <c r="BE71" s="11">
        <f t="shared" si="83"/>
        <v>8.7042660361517782E-2</v>
      </c>
      <c r="BF71" s="11">
        <f t="shared" si="81"/>
        <v>0.12598380083606148</v>
      </c>
      <c r="BG71" s="11">
        <f t="shared" si="81"/>
        <v>0.17498178450417073</v>
      </c>
      <c r="BH71" s="11">
        <f t="shared" si="81"/>
        <v>0.23619018012594695</v>
      </c>
      <c r="BI71" s="11">
        <f t="shared" si="81"/>
        <v>0.31217798073725583</v>
      </c>
      <c r="BJ71" s="11">
        <f t="shared" si="81"/>
        <v>0.40600417479769352</v>
      </c>
      <c r="BK71" s="11">
        <f t="shared" si="81"/>
        <v>0.52130497468818171</v>
      </c>
      <c r="BL71" s="11">
        <f t="shared" si="81"/>
        <v>0.66239575229004322</v>
      </c>
      <c r="BM71" s="11">
        <f t="shared" si="81"/>
        <v>0.83439004979138764</v>
      </c>
      <c r="BN71" s="11">
        <f t="shared" si="81"/>
        <v>1.0433383998942962</v>
      </c>
      <c r="BO71" s="11">
        <f t="shared" si="81"/>
        <v>1.2963901101068915</v>
      </c>
      <c r="BP71" s="11">
        <f t="shared" si="81"/>
        <v>1.6019816486245271</v>
      </c>
      <c r="BQ71" s="11">
        <f t="shared" si="81"/>
        <v>1.9700558233474659</v>
      </c>
      <c r="BR71" s="11"/>
    </row>
    <row r="72" spans="2:70" x14ac:dyDescent="0.25">
      <c r="C72" s="104">
        <f t="shared" ref="C72:C74" si="92">+K87</f>
        <v>0</v>
      </c>
      <c r="D72" s="7">
        <f>+D71</f>
        <v>0</v>
      </c>
      <c r="E72" s="4">
        <f>IF(C72="Y",LOOKUP(D72,BD$5:BM$6),0)</f>
        <v>0</v>
      </c>
      <c r="BC72" s="7">
        <f t="shared" si="51"/>
        <v>2950</v>
      </c>
      <c r="BD72" s="11">
        <f t="shared" si="83"/>
        <v>5.0720878702840963E-2</v>
      </c>
      <c r="BE72" s="11">
        <f t="shared" si="83"/>
        <v>7.8556000976269802E-2</v>
      </c>
      <c r="BF72" s="11">
        <f t="shared" si="81"/>
        <v>0.11401533975663562</v>
      </c>
      <c r="BG72" s="11">
        <f t="shared" si="81"/>
        <v>0.15879596943753491</v>
      </c>
      <c r="BH72" s="11">
        <f t="shared" si="81"/>
        <v>0.21493306391461167</v>
      </c>
      <c r="BI72" s="11">
        <f t="shared" si="81"/>
        <v>0.28486240742274588</v>
      </c>
      <c r="BJ72" s="11">
        <f t="shared" si="81"/>
        <v>0.37149381993988945</v>
      </c>
      <c r="BK72" s="11">
        <f t="shared" si="81"/>
        <v>0.47829731427640654</v>
      </c>
      <c r="BL72" s="11">
        <f t="shared" si="81"/>
        <v>0.60940409210683955</v>
      </c>
      <c r="BM72" s="11">
        <f t="shared" si="81"/>
        <v>0.76972482093255468</v>
      </c>
      <c r="BN72" s="11">
        <f t="shared" si="81"/>
        <v>0.96508801990222348</v>
      </c>
      <c r="BO72" s="11">
        <f t="shared" si="81"/>
        <v>1.2024018271241412</v>
      </c>
      <c r="BP72" s="11">
        <f t="shared" si="81"/>
        <v>1.4898429332208092</v>
      </c>
      <c r="BQ72" s="11">
        <f t="shared" si="81"/>
        <v>1.8370770552715106</v>
      </c>
      <c r="BR72" s="11"/>
    </row>
    <row r="73" spans="2:70" x14ac:dyDescent="0.25">
      <c r="C73" s="104">
        <f t="shared" si="92"/>
        <v>0</v>
      </c>
      <c r="D73" s="7">
        <f t="shared" ref="D73:D74" si="93">+D72</f>
        <v>0</v>
      </c>
      <c r="E73" s="4">
        <f>IF(C73="Y",LOOKUP(D73,BD$7:BM$8),0)</f>
        <v>0</v>
      </c>
      <c r="F73" s="4" t="e">
        <f>MIN(1,F71*E75)</f>
        <v>#N/A</v>
      </c>
      <c r="BC73" s="7">
        <f t="shared" si="51"/>
        <v>3000</v>
      </c>
      <c r="BD73" s="11">
        <f t="shared" si="83"/>
        <v>4.5648790832556865E-2</v>
      </c>
      <c r="BE73" s="11">
        <f t="shared" si="83"/>
        <v>7.0896790881083499E-2</v>
      </c>
      <c r="BF73" s="11">
        <f t="shared" si="81"/>
        <v>0.10318388247975523</v>
      </c>
      <c r="BG73" s="11">
        <f t="shared" si="81"/>
        <v>0.1441073422645629</v>
      </c>
      <c r="BH73" s="11">
        <f t="shared" si="81"/>
        <v>0.19558908816229659</v>
      </c>
      <c r="BI73" s="11">
        <f t="shared" ref="BI73:BQ101" si="94">+BI72*BI$16</f>
        <v>0.25993694677325552</v>
      </c>
      <c r="BJ73" s="11">
        <f t="shared" si="94"/>
        <v>0.33991684524499871</v>
      </c>
      <c r="BK73" s="11">
        <f t="shared" si="94"/>
        <v>0.43883778584860283</v>
      </c>
      <c r="BL73" s="11">
        <f t="shared" si="94"/>
        <v>0.56065176473829215</v>
      </c>
      <c r="BM73" s="11">
        <f t="shared" si="94"/>
        <v>0.71007114731028131</v>
      </c>
      <c r="BN73" s="11">
        <f t="shared" si="94"/>
        <v>0.89270641840955622</v>
      </c>
      <c r="BO73" s="11">
        <f t="shared" si="94"/>
        <v>1.1152276946576403</v>
      </c>
      <c r="BP73" s="11">
        <f t="shared" si="94"/>
        <v>1.3855539278953517</v>
      </c>
      <c r="BQ73" s="11">
        <f t="shared" si="94"/>
        <v>1.7130743540406823</v>
      </c>
      <c r="BR73" s="11"/>
    </row>
    <row r="74" spans="2:70" x14ac:dyDescent="0.25">
      <c r="C74" s="104">
        <f t="shared" si="92"/>
        <v>0</v>
      </c>
      <c r="D74" s="7">
        <f t="shared" si="93"/>
        <v>0</v>
      </c>
      <c r="E74" s="4">
        <f>IF(C74="Y",LOOKUP(D74,BD$9:BM$10),0)</f>
        <v>0</v>
      </c>
      <c r="BC74" s="7">
        <f t="shared" si="51"/>
        <v>3050</v>
      </c>
      <c r="BD74" s="11">
        <f t="shared" si="83"/>
        <v>4.1083911749301177E-2</v>
      </c>
      <c r="BE74" s="11">
        <f t="shared" si="83"/>
        <v>6.398435377017786E-2</v>
      </c>
      <c r="BF74" s="11">
        <f t="shared" si="83"/>
        <v>9.3381413644178471E-2</v>
      </c>
      <c r="BG74" s="11">
        <f t="shared" si="83"/>
        <v>0.13077741310509081</v>
      </c>
      <c r="BH74" s="11">
        <f t="shared" si="83"/>
        <v>0.17798607022768986</v>
      </c>
      <c r="BI74" s="11">
        <f t="shared" si="94"/>
        <v>0.23719246393059559</v>
      </c>
      <c r="BJ74" s="11">
        <f t="shared" si="94"/>
        <v>0.31102391339917373</v>
      </c>
      <c r="BK74" s="11">
        <f t="shared" si="94"/>
        <v>0.40263366851609295</v>
      </c>
      <c r="BL74" s="11">
        <f t="shared" si="94"/>
        <v>0.51579962355922859</v>
      </c>
      <c r="BM74" s="11">
        <f t="shared" si="94"/>
        <v>0.6550406333937342</v>
      </c>
      <c r="BN74" s="11">
        <f t="shared" si="94"/>
        <v>0.82575343702883908</v>
      </c>
      <c r="BO74" s="11">
        <f t="shared" si="94"/>
        <v>1.0343736867949607</v>
      </c>
      <c r="BP74" s="11">
        <f t="shared" si="94"/>
        <v>1.2885651529426763</v>
      </c>
      <c r="BQ74" s="11">
        <f t="shared" si="94"/>
        <v>1.5974418351429351</v>
      </c>
      <c r="BR74" s="11"/>
    </row>
    <row r="75" spans="2:70" x14ac:dyDescent="0.25">
      <c r="E75" s="10">
        <f>SUM(E71:E74)</f>
        <v>0</v>
      </c>
      <c r="BC75" s="7">
        <f t="shared" si="51"/>
        <v>3100</v>
      </c>
      <c r="BD75" s="11">
        <f t="shared" si="83"/>
        <v>3.6975520574371062E-2</v>
      </c>
      <c r="BE75" s="11">
        <f t="shared" si="83"/>
        <v>5.7745879277585517E-2</v>
      </c>
      <c r="BF75" s="11">
        <f t="shared" si="83"/>
        <v>8.4510179347981509E-2</v>
      </c>
      <c r="BG75" s="11">
        <f t="shared" si="83"/>
        <v>0.11868050239286988</v>
      </c>
      <c r="BH75" s="11">
        <f t="shared" si="83"/>
        <v>0.16196732390719773</v>
      </c>
      <c r="BI75" s="11">
        <f t="shared" si="94"/>
        <v>0.21643812333666843</v>
      </c>
      <c r="BJ75" s="11">
        <f t="shared" si="94"/>
        <v>0.28458688076024385</v>
      </c>
      <c r="BK75" s="11">
        <f t="shared" si="94"/>
        <v>0.36941639086351513</v>
      </c>
      <c r="BL75" s="11">
        <f t="shared" si="94"/>
        <v>0.47453565367449008</v>
      </c>
      <c r="BM75" s="11">
        <f t="shared" si="94"/>
        <v>0.60427498430571946</v>
      </c>
      <c r="BN75" s="11">
        <f t="shared" si="94"/>
        <v>0.76382192925167569</v>
      </c>
      <c r="BO75" s="11">
        <f t="shared" si="94"/>
        <v>0.95938159450232541</v>
      </c>
      <c r="BP75" s="11">
        <f t="shared" si="94"/>
        <v>1.198365592236688</v>
      </c>
      <c r="BQ75" s="11">
        <f t="shared" si="94"/>
        <v>1.4896145112707859</v>
      </c>
      <c r="BR75" s="11"/>
    </row>
    <row r="76" spans="2:70" x14ac:dyDescent="0.25">
      <c r="B76" s="2">
        <v>10</v>
      </c>
      <c r="C76" s="104">
        <f>+L86</f>
        <v>0</v>
      </c>
      <c r="D76" s="105">
        <f>+L83</f>
        <v>0</v>
      </c>
      <c r="E76" s="4">
        <f>IF(C76="Y",LOOKUP(D76,BD$3:BM$4),0)</f>
        <v>0</v>
      </c>
      <c r="F76" s="2" t="e">
        <f>LOOKUP(D76,BD$12:BM$13)</f>
        <v>#N/A</v>
      </c>
      <c r="G76" s="4"/>
      <c r="H76" s="4"/>
      <c r="I76" s="4"/>
      <c r="J76" s="4"/>
      <c r="K76" s="4"/>
      <c r="L76" s="4"/>
      <c r="M76" s="4"/>
      <c r="BC76" s="7">
        <f t="shared" si="51"/>
        <v>3150</v>
      </c>
      <c r="BD76" s="11">
        <f t="shared" si="83"/>
        <v>3.3277968516933959E-2</v>
      </c>
      <c r="BE76" s="11">
        <f t="shared" si="83"/>
        <v>5.2115656048020931E-2</v>
      </c>
      <c r="BF76" s="11">
        <f t="shared" si="83"/>
        <v>7.6481712309923261E-2</v>
      </c>
      <c r="BG76" s="11">
        <f t="shared" si="83"/>
        <v>0.1077025559215294</v>
      </c>
      <c r="BH76" s="11">
        <f t="shared" si="83"/>
        <v>0.14739026475554989</v>
      </c>
      <c r="BI76" s="11">
        <f t="shared" si="94"/>
        <v>0.1974997875447099</v>
      </c>
      <c r="BJ76" s="11">
        <f t="shared" si="94"/>
        <v>0.26039699589562304</v>
      </c>
      <c r="BK76" s="11">
        <f t="shared" si="94"/>
        <v>0.33893953861727499</v>
      </c>
      <c r="BL76" s="11">
        <f t="shared" si="94"/>
        <v>0.43657280138053067</v>
      </c>
      <c r="BM76" s="11">
        <f t="shared" si="94"/>
        <v>0.55744367302202591</v>
      </c>
      <c r="BN76" s="11">
        <f t="shared" si="94"/>
        <v>0.70653528455779957</v>
      </c>
      <c r="BO76" s="11">
        <f t="shared" si="94"/>
        <v>0.88982642890090624</v>
      </c>
      <c r="BP76" s="11">
        <f t="shared" si="94"/>
        <v>1.1144800007801192</v>
      </c>
      <c r="BQ76" s="11">
        <f t="shared" si="94"/>
        <v>1.3890655317600069</v>
      </c>
      <c r="BR76" s="11"/>
    </row>
    <row r="77" spans="2:70" x14ac:dyDescent="0.25">
      <c r="C77" s="104">
        <f t="shared" ref="C77:C79" si="95">+L87</f>
        <v>0</v>
      </c>
      <c r="D77" s="7">
        <f>+D76</f>
        <v>0</v>
      </c>
      <c r="E77" s="4">
        <f>IF(C77="Y",LOOKUP(D77,BD$5:BM$6),0)</f>
        <v>0</v>
      </c>
      <c r="BC77" s="7">
        <f t="shared" si="51"/>
        <v>3200</v>
      </c>
      <c r="BD77" s="11">
        <f t="shared" si="83"/>
        <v>2.9950171665240565E-2</v>
      </c>
      <c r="BE77" s="11">
        <f t="shared" si="83"/>
        <v>4.7034379583338885E-2</v>
      </c>
      <c r="BF77" s="11">
        <f t="shared" si="83"/>
        <v>6.9215949640480542E-2</v>
      </c>
      <c r="BG77" s="11">
        <f t="shared" si="83"/>
        <v>9.7740069498787913E-2</v>
      </c>
      <c r="BH77" s="11">
        <f t="shared" si="83"/>
        <v>0.13412514092755037</v>
      </c>
      <c r="BI77" s="11">
        <f t="shared" si="94"/>
        <v>0.18021855613454774</v>
      </c>
      <c r="BJ77" s="11">
        <f t="shared" si="94"/>
        <v>0.23826325124449502</v>
      </c>
      <c r="BK77" s="11">
        <f t="shared" si="94"/>
        <v>0.31097702668134969</v>
      </c>
      <c r="BL77" s="11">
        <f t="shared" si="94"/>
        <v>0.40164697727008802</v>
      </c>
      <c r="BM77" s="11">
        <f t="shared" si="94"/>
        <v>0.51424178836281864</v>
      </c>
      <c r="BN77" s="11">
        <f t="shared" si="94"/>
        <v>0.65354513821596427</v>
      </c>
      <c r="BO77" s="11">
        <f t="shared" si="94"/>
        <v>0.82531401280559002</v>
      </c>
      <c r="BP77" s="11">
        <f t="shared" si="94"/>
        <v>1.0364664007255102</v>
      </c>
      <c r="BQ77" s="11">
        <f t="shared" si="94"/>
        <v>1.2953036083662055</v>
      </c>
      <c r="BR77" s="11"/>
    </row>
    <row r="78" spans="2:70" x14ac:dyDescent="0.25">
      <c r="C78" s="104">
        <f t="shared" si="95"/>
        <v>0</v>
      </c>
      <c r="D78" s="7">
        <f t="shared" ref="D78:D79" si="96">+D77</f>
        <v>0</v>
      </c>
      <c r="E78" s="4">
        <f>IF(C78="Y",LOOKUP(D78,BD$7:BM$8),0)</f>
        <v>0</v>
      </c>
      <c r="F78" s="4" t="e">
        <f>MIN(1,F76*E80)</f>
        <v>#N/A</v>
      </c>
      <c r="BC78" s="7">
        <f t="shared" si="51"/>
        <v>3250</v>
      </c>
      <c r="BD78" s="11">
        <f t="shared" si="83"/>
        <v>2.6955154498716508E-2</v>
      </c>
      <c r="BE78" s="11">
        <f t="shared" si="83"/>
        <v>4.2448527573963342E-2</v>
      </c>
      <c r="BF78" s="11">
        <f t="shared" si="83"/>
        <v>6.2640434424634892E-2</v>
      </c>
      <c r="BG78" s="11">
        <f t="shared" si="83"/>
        <v>8.8699113070150021E-2</v>
      </c>
      <c r="BH78" s="11">
        <f t="shared" si="83"/>
        <v>0.12205387824407081</v>
      </c>
      <c r="BI78" s="11">
        <f t="shared" si="94"/>
        <v>0.16444943247277477</v>
      </c>
      <c r="BJ78" s="11">
        <f t="shared" si="94"/>
        <v>0.21801087488871287</v>
      </c>
      <c r="BK78" s="11">
        <f t="shared" si="94"/>
        <v>0.28532142198013821</v>
      </c>
      <c r="BL78" s="11">
        <f t="shared" si="94"/>
        <v>0.36951521908848084</v>
      </c>
      <c r="BM78" s="11">
        <f t="shared" si="94"/>
        <v>0.47438804976469995</v>
      </c>
      <c r="BN78" s="11">
        <f t="shared" si="94"/>
        <v>0.60452925284976666</v>
      </c>
      <c r="BO78" s="11">
        <f t="shared" si="94"/>
        <v>0.76547874687718431</v>
      </c>
      <c r="BP78" s="11">
        <f t="shared" si="94"/>
        <v>0.9639137526747239</v>
      </c>
      <c r="BQ78" s="11">
        <f t="shared" si="94"/>
        <v>1.2078706148014857</v>
      </c>
      <c r="BR78" s="11"/>
    </row>
    <row r="79" spans="2:70" x14ac:dyDescent="0.25">
      <c r="C79" s="104">
        <f t="shared" si="95"/>
        <v>0</v>
      </c>
      <c r="D79" s="7">
        <f t="shared" si="96"/>
        <v>0</v>
      </c>
      <c r="E79" s="4">
        <f>IF(C79="Y",LOOKUP(D79,BD$9:BM$10),0)</f>
        <v>0</v>
      </c>
      <c r="BC79" s="7">
        <f t="shared" si="51"/>
        <v>3300</v>
      </c>
      <c r="BD79" s="11">
        <f t="shared" si="83"/>
        <v>2.4259639048844858E-2</v>
      </c>
      <c r="BE79" s="11">
        <f t="shared" si="83"/>
        <v>3.8309796135501915E-2</v>
      </c>
      <c r="BF79" s="11">
        <f t="shared" si="83"/>
        <v>5.6689593154294574E-2</v>
      </c>
      <c r="BG79" s="11">
        <f t="shared" si="83"/>
        <v>8.0494445111161134E-2</v>
      </c>
      <c r="BH79" s="11">
        <f t="shared" si="83"/>
        <v>0.11106902920210442</v>
      </c>
      <c r="BI79" s="11">
        <f t="shared" si="94"/>
        <v>0.15006010713140694</v>
      </c>
      <c r="BJ79" s="11">
        <f t="shared" si="94"/>
        <v>0.19947995052317222</v>
      </c>
      <c r="BK79" s="11">
        <f t="shared" si="94"/>
        <v>0.26178240466677671</v>
      </c>
      <c r="BL79" s="11">
        <f t="shared" si="94"/>
        <v>0.33995400156140221</v>
      </c>
      <c r="BM79" s="11">
        <f t="shared" si="94"/>
        <v>0.43762297590793547</v>
      </c>
      <c r="BN79" s="11">
        <f t="shared" si="94"/>
        <v>0.55918955888603383</v>
      </c>
      <c r="BO79" s="11">
        <f t="shared" si="94"/>
        <v>0.70998153772858796</v>
      </c>
      <c r="BP79" s="11">
        <f t="shared" si="94"/>
        <v>0.89643978998749263</v>
      </c>
      <c r="BQ79" s="11">
        <f t="shared" si="94"/>
        <v>1.1263393483023847</v>
      </c>
      <c r="BR79" s="11"/>
    </row>
    <row r="80" spans="2:70" x14ac:dyDescent="0.25">
      <c r="E80" s="10">
        <f>SUM(E76:E79)</f>
        <v>0</v>
      </c>
      <c r="BC80" s="7">
        <f t="shared" si="51"/>
        <v>3350</v>
      </c>
      <c r="BD80" s="11">
        <f t="shared" si="83"/>
        <v>2.1833675143960372E-2</v>
      </c>
      <c r="BE80" s="11">
        <f t="shared" si="83"/>
        <v>3.4574591012290476E-2</v>
      </c>
      <c r="BF80" s="11">
        <f t="shared" si="83"/>
        <v>5.1304081804636581E-2</v>
      </c>
      <c r="BG80" s="11">
        <f t="shared" si="83"/>
        <v>7.3048708938378712E-2</v>
      </c>
      <c r="BH80" s="11">
        <f t="shared" si="83"/>
        <v>0.10107281657391499</v>
      </c>
      <c r="BI80" s="11">
        <f t="shared" si="94"/>
        <v>0.1369298477574088</v>
      </c>
      <c r="BJ80" s="11">
        <f t="shared" si="94"/>
        <v>0.18252415472870251</v>
      </c>
      <c r="BK80" s="11">
        <f t="shared" si="94"/>
        <v>0.24018535628176754</v>
      </c>
      <c r="BL80" s="11">
        <f t="shared" si="94"/>
        <v>0.31275768143648991</v>
      </c>
      <c r="BM80" s="11">
        <f t="shared" si="94"/>
        <v>0.40370719527507026</v>
      </c>
      <c r="BN80" s="11">
        <f t="shared" si="94"/>
        <v>0.51725034196958097</v>
      </c>
      <c r="BO80" s="11">
        <f t="shared" si="94"/>
        <v>0.6585078762432649</v>
      </c>
      <c r="BP80" s="11">
        <f t="shared" si="94"/>
        <v>0.8336890046883676</v>
      </c>
      <c r="BQ80" s="11">
        <f t="shared" si="94"/>
        <v>1.050311442291973</v>
      </c>
      <c r="BR80" s="11"/>
    </row>
    <row r="81" spans="1:70" x14ac:dyDescent="0.25">
      <c r="G81" s="10"/>
      <c r="H81" s="10"/>
      <c r="I81" s="10"/>
      <c r="J81" s="10"/>
      <c r="K81" s="10"/>
      <c r="L81" s="10"/>
      <c r="M81" s="10"/>
      <c r="BC81" s="7">
        <f t="shared" si="51"/>
        <v>3400</v>
      </c>
      <c r="BD81" s="11">
        <f t="shared" si="83"/>
        <v>1.9650307629564333E-2</v>
      </c>
      <c r="BE81" s="11">
        <f t="shared" si="83"/>
        <v>3.1203568388592152E-2</v>
      </c>
      <c r="BF81" s="11">
        <f t="shared" si="83"/>
        <v>4.64301940331961E-2</v>
      </c>
      <c r="BG81" s="11">
        <f t="shared" si="83"/>
        <v>6.6291703361578677E-2</v>
      </c>
      <c r="BH81" s="11">
        <f t="shared" si="83"/>
        <v>9.197626308226263E-2</v>
      </c>
      <c r="BI81" s="11">
        <f t="shared" si="94"/>
        <v>0.1249484860786355</v>
      </c>
      <c r="BJ81" s="11">
        <f t="shared" si="94"/>
        <v>0.16700960157676273</v>
      </c>
      <c r="BK81" s="11">
        <f t="shared" si="94"/>
        <v>0.22037006438852164</v>
      </c>
      <c r="BL81" s="11">
        <f t="shared" si="94"/>
        <v>0.28773706692157058</v>
      </c>
      <c r="BM81" s="11">
        <f t="shared" si="94"/>
        <v>0.37241988764125211</v>
      </c>
      <c r="BN81" s="11">
        <f t="shared" si="94"/>
        <v>0.47845656632186212</v>
      </c>
      <c r="BO81" s="11">
        <f t="shared" si="94"/>
        <v>0.61076605521562788</v>
      </c>
      <c r="BP81" s="11">
        <f t="shared" si="94"/>
        <v>0.77533077436018139</v>
      </c>
      <c r="BQ81" s="11">
        <f t="shared" si="94"/>
        <v>0.97941541993726411</v>
      </c>
      <c r="BR81" s="11"/>
    </row>
    <row r="82" spans="1:70" x14ac:dyDescent="0.25">
      <c r="A82" s="15" t="s">
        <v>20</v>
      </c>
      <c r="B82" s="14" t="s">
        <v>66</v>
      </c>
      <c r="C82" s="1" t="s">
        <v>10</v>
      </c>
      <c r="D82" s="1" t="s">
        <v>11</v>
      </c>
      <c r="E82" s="1" t="s">
        <v>12</v>
      </c>
      <c r="F82" s="1" t="s">
        <v>13</v>
      </c>
      <c r="G82" s="1" t="s">
        <v>14</v>
      </c>
      <c r="H82" s="1" t="s">
        <v>15</v>
      </c>
      <c r="I82" s="1" t="s">
        <v>16</v>
      </c>
      <c r="J82" s="1" t="s">
        <v>17</v>
      </c>
      <c r="K82" s="1" t="s">
        <v>18</v>
      </c>
      <c r="L82" s="1" t="s">
        <v>19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BC82" s="7">
        <f t="shared" si="51"/>
        <v>3450</v>
      </c>
      <c r="BD82" s="11">
        <f t="shared" si="83"/>
        <v>1.76852768666079E-2</v>
      </c>
      <c r="BE82" s="11">
        <f t="shared" si="83"/>
        <v>2.8161220470704417E-2</v>
      </c>
      <c r="BF82" s="11">
        <f t="shared" si="83"/>
        <v>4.2019325600042463E-2</v>
      </c>
      <c r="BG82" s="11">
        <f t="shared" si="83"/>
        <v>6.0159720800632643E-2</v>
      </c>
      <c r="BH82" s="11">
        <f t="shared" si="83"/>
        <v>8.3698399404858972E-2</v>
      </c>
      <c r="BI82" s="11">
        <f t="shared" si="94"/>
        <v>0.11401549354675486</v>
      </c>
      <c r="BJ82" s="11">
        <f t="shared" si="94"/>
        <v>0.15281378544273785</v>
      </c>
      <c r="BK82" s="11">
        <f t="shared" si="94"/>
        <v>0.20218953407646853</v>
      </c>
      <c r="BL82" s="11">
        <f t="shared" si="94"/>
        <v>0.26471810156784481</v>
      </c>
      <c r="BM82" s="11">
        <f t="shared" si="94"/>
        <v>0.34355734634905488</v>
      </c>
      <c r="BN82" s="11">
        <f t="shared" si="94"/>
        <v>0.44257232384772222</v>
      </c>
      <c r="BO82" s="11">
        <f t="shared" si="94"/>
        <v>0.56648551621249454</v>
      </c>
      <c r="BP82" s="11">
        <f t="shared" si="94"/>
        <v>0.72105762015496822</v>
      </c>
      <c r="BQ82" s="11">
        <f t="shared" si="94"/>
        <v>0.91330487909149816</v>
      </c>
      <c r="BR82" s="11"/>
    </row>
    <row r="83" spans="1:70" x14ac:dyDescent="0.25">
      <c r="B83" t="s">
        <v>34</v>
      </c>
      <c r="C83" s="104">
        <f>+'Input R4'!E5</f>
        <v>0</v>
      </c>
      <c r="D83" s="104">
        <f>+'Input R4'!F5</f>
        <v>0</v>
      </c>
      <c r="E83" s="104">
        <f>+'Input R4'!G5</f>
        <v>0</v>
      </c>
      <c r="F83" s="104">
        <f>+'Input R4'!H5</f>
        <v>0</v>
      </c>
      <c r="G83" s="104">
        <f>+'Input R4'!I5</f>
        <v>0</v>
      </c>
      <c r="H83" s="104">
        <f>+'Input R4'!J5</f>
        <v>0</v>
      </c>
      <c r="I83" s="104">
        <f>+'Input R4'!K5</f>
        <v>0</v>
      </c>
      <c r="J83" s="104">
        <f>+'Input R4'!L5</f>
        <v>0</v>
      </c>
      <c r="K83" s="104">
        <f>+'Input R4'!M5</f>
        <v>0</v>
      </c>
      <c r="L83" s="104">
        <f>+'Input R4'!N5</f>
        <v>0</v>
      </c>
      <c r="BC83" s="7">
        <f t="shared" si="51"/>
        <v>3500</v>
      </c>
      <c r="BD83" s="11">
        <f t="shared" si="83"/>
        <v>1.591674917994711E-2</v>
      </c>
      <c r="BE83" s="11">
        <f t="shared" si="83"/>
        <v>2.5415501474810736E-2</v>
      </c>
      <c r="BF83" s="11">
        <f t="shared" si="83"/>
        <v>3.8027489668038428E-2</v>
      </c>
      <c r="BG83" s="11">
        <f t="shared" si="83"/>
        <v>5.4594946626574117E-2</v>
      </c>
      <c r="BH83" s="11">
        <f t="shared" si="83"/>
        <v>7.616554345842165E-2</v>
      </c>
      <c r="BI83" s="11">
        <f t="shared" si="94"/>
        <v>0.10403913786141378</v>
      </c>
      <c r="BJ83" s="11">
        <f t="shared" si="94"/>
        <v>0.1398246136801051</v>
      </c>
      <c r="BK83" s="11">
        <f t="shared" si="94"/>
        <v>0.18550889751515981</v>
      </c>
      <c r="BL83" s="11">
        <f t="shared" si="94"/>
        <v>0.24354065344241713</v>
      </c>
      <c r="BM83" s="11">
        <f t="shared" si="94"/>
        <v>0.31693165200700296</v>
      </c>
      <c r="BN83" s="11">
        <f t="shared" si="94"/>
        <v>0.40937939955914282</v>
      </c>
      <c r="BO83" s="11">
        <f t="shared" si="94"/>
        <v>0.52541531628708837</v>
      </c>
      <c r="BP83" s="11">
        <f t="shared" si="94"/>
        <v>0.67058358674412</v>
      </c>
      <c r="BQ83" s="11">
        <f t="shared" si="94"/>
        <v>0.85165679975282138</v>
      </c>
      <c r="BR83" s="11"/>
    </row>
    <row r="84" spans="1:70" x14ac:dyDescent="0.25">
      <c r="B84" t="s">
        <v>24</v>
      </c>
      <c r="C84" s="104">
        <f>+'Input R4'!E6</f>
        <v>0</v>
      </c>
      <c r="D84" s="104">
        <f>+'Input R4'!F6</f>
        <v>0</v>
      </c>
      <c r="E84" s="104">
        <f>+'Input R4'!G6</f>
        <v>0</v>
      </c>
      <c r="F84" s="104">
        <f>+'Input R4'!H6</f>
        <v>0</v>
      </c>
      <c r="G84" s="104">
        <f>+'Input R4'!I6</f>
        <v>0</v>
      </c>
      <c r="H84" s="104">
        <f>+'Input R4'!J6</f>
        <v>0</v>
      </c>
      <c r="I84" s="104">
        <f>+'Input R4'!K6</f>
        <v>0</v>
      </c>
      <c r="J84" s="104">
        <f>+'Input R4'!L6</f>
        <v>0</v>
      </c>
      <c r="K84" s="104">
        <f>+'Input R4'!M6</f>
        <v>0</v>
      </c>
      <c r="L84" s="104">
        <f>+'Input R4'!N6</f>
        <v>0</v>
      </c>
      <c r="BC84" s="7">
        <f t="shared" ref="BC84:BC97" si="97">+BC83+50</f>
        <v>3550</v>
      </c>
      <c r="BD84" s="11">
        <f t="shared" si="83"/>
        <v>1.4325074261952399E-2</v>
      </c>
      <c r="BE84" s="11">
        <f t="shared" si="83"/>
        <v>2.2937490081016688E-2</v>
      </c>
      <c r="BF84" s="11">
        <f t="shared" si="83"/>
        <v>3.4414878149574772E-2</v>
      </c>
      <c r="BG84" s="11">
        <f t="shared" si="83"/>
        <v>4.9544914063616004E-2</v>
      </c>
      <c r="BH84" s="11">
        <f t="shared" si="83"/>
        <v>6.9310644547163694E-2</v>
      </c>
      <c r="BI84" s="11">
        <f t="shared" si="94"/>
        <v>9.4935713298540045E-2</v>
      </c>
      <c r="BJ84" s="11">
        <f t="shared" si="94"/>
        <v>0.12793952151729612</v>
      </c>
      <c r="BK84" s="11">
        <f t="shared" si="94"/>
        <v>0.17020441347015905</v>
      </c>
      <c r="BL84" s="11">
        <f t="shared" si="94"/>
        <v>0.22405740116702366</v>
      </c>
      <c r="BM84" s="11">
        <f t="shared" si="94"/>
        <v>0.29236944897646011</v>
      </c>
      <c r="BN84" s="11">
        <f t="shared" si="94"/>
        <v>0.37867594459220688</v>
      </c>
      <c r="BO84" s="11">
        <f t="shared" si="94"/>
        <v>0.48732270585627419</v>
      </c>
      <c r="BP84" s="11">
        <f t="shared" si="94"/>
        <v>0.62364273567203121</v>
      </c>
      <c r="BQ84" s="11">
        <f t="shared" si="94"/>
        <v>0.79416996576950538</v>
      </c>
      <c r="BR84" s="11"/>
    </row>
    <row r="85" spans="1:70" x14ac:dyDescent="0.25">
      <c r="B85" t="s">
        <v>23</v>
      </c>
      <c r="C85" s="104">
        <f>+'Input R4'!E7</f>
        <v>0</v>
      </c>
      <c r="D85" s="104">
        <f>+'Input R4'!F7</f>
        <v>0</v>
      </c>
      <c r="E85" s="104">
        <f>+'Input R4'!G7</f>
        <v>0</v>
      </c>
      <c r="F85" s="104">
        <f>+'Input R4'!H7</f>
        <v>0</v>
      </c>
      <c r="G85" s="104">
        <f>+'Input R4'!I7</f>
        <v>0</v>
      </c>
      <c r="H85" s="104">
        <f>+'Input R4'!J7</f>
        <v>0</v>
      </c>
      <c r="I85" s="104">
        <f>+'Input R4'!K7</f>
        <v>0</v>
      </c>
      <c r="J85" s="104">
        <f>+'Input R4'!L7</f>
        <v>0</v>
      </c>
      <c r="K85" s="104">
        <f>+'Input R4'!M7</f>
        <v>0</v>
      </c>
      <c r="L85" s="104">
        <f>+'Input R4'!N7</f>
        <v>0</v>
      </c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BC85" s="7">
        <f t="shared" si="97"/>
        <v>3600</v>
      </c>
      <c r="BD85" s="11">
        <f t="shared" si="83"/>
        <v>1.2892566835757159E-2</v>
      </c>
      <c r="BE85" s="11">
        <f t="shared" si="83"/>
        <v>2.070108479811756E-2</v>
      </c>
      <c r="BF85" s="11">
        <f t="shared" si="83"/>
        <v>3.1145464725365165E-2</v>
      </c>
      <c r="BG85" s="11">
        <f t="shared" si="83"/>
        <v>4.4962009512731514E-2</v>
      </c>
      <c r="BH85" s="11">
        <f t="shared" si="83"/>
        <v>6.3072686537918948E-2</v>
      </c>
      <c r="BI85" s="11">
        <f t="shared" si="94"/>
        <v>8.6628838384917764E-2</v>
      </c>
      <c r="BJ85" s="11">
        <f t="shared" si="94"/>
        <v>0.11706466218832591</v>
      </c>
      <c r="BK85" s="11">
        <f t="shared" si="94"/>
        <v>0.15616254935887086</v>
      </c>
      <c r="BL85" s="11">
        <f t="shared" si="94"/>
        <v>0.20613280907366169</v>
      </c>
      <c r="BM85" s="11">
        <f t="shared" si="94"/>
        <v>0.26971081668078434</v>
      </c>
      <c r="BN85" s="11">
        <f t="shared" si="94"/>
        <v>0.35027524874779115</v>
      </c>
      <c r="BO85" s="11">
        <f t="shared" si="94"/>
        <v>0.45199180968169406</v>
      </c>
      <c r="BP85" s="11">
        <f t="shared" si="94"/>
        <v>0.57998774417498866</v>
      </c>
      <c r="BQ85" s="11">
        <f t="shared" si="94"/>
        <v>0.7405634930800632</v>
      </c>
      <c r="BR85" s="11"/>
    </row>
    <row r="86" spans="1:70" x14ac:dyDescent="0.25">
      <c r="B86" t="s">
        <v>46</v>
      </c>
      <c r="C86" s="104">
        <f>+'Input R4'!E8</f>
        <v>0</v>
      </c>
      <c r="D86" s="104">
        <f>+'Input R4'!F8</f>
        <v>0</v>
      </c>
      <c r="E86" s="104">
        <f>+'Input R4'!G8</f>
        <v>0</v>
      </c>
      <c r="F86" s="104">
        <f>+'Input R4'!H8</f>
        <v>0</v>
      </c>
      <c r="G86" s="104">
        <f>+'Input R4'!I8</f>
        <v>0</v>
      </c>
      <c r="H86" s="104">
        <f>+'Input R4'!J8</f>
        <v>0</v>
      </c>
      <c r="I86" s="104">
        <f>+'Input R4'!K8</f>
        <v>0</v>
      </c>
      <c r="J86" s="104">
        <f>+'Input R4'!L8</f>
        <v>0</v>
      </c>
      <c r="K86" s="104">
        <f>+'Input R4'!M8</f>
        <v>0</v>
      </c>
      <c r="L86" s="104">
        <f>+'Input R4'!N8</f>
        <v>0</v>
      </c>
      <c r="BC86" s="7">
        <f t="shared" si="97"/>
        <v>3650</v>
      </c>
      <c r="BD86" s="11">
        <f t="shared" si="83"/>
        <v>1.1603310152181443E-2</v>
      </c>
      <c r="BE86" s="11">
        <f t="shared" si="83"/>
        <v>1.8682729030301097E-2</v>
      </c>
      <c r="BF86" s="11">
        <f t="shared" si="83"/>
        <v>2.818664557645547E-2</v>
      </c>
      <c r="BG86" s="11">
        <f t="shared" si="83"/>
        <v>4.0803023632803845E-2</v>
      </c>
      <c r="BH86" s="11">
        <f t="shared" si="83"/>
        <v>5.7396144749506231E-2</v>
      </c>
      <c r="BI86" s="11">
        <f t="shared" si="94"/>
        <v>7.9048815026237437E-2</v>
      </c>
      <c r="BJ86" s="11">
        <f t="shared" si="94"/>
        <v>0.10711416590231818</v>
      </c>
      <c r="BK86" s="11">
        <f t="shared" si="94"/>
        <v>0.14327913903676395</v>
      </c>
      <c r="BL86" s="11">
        <f t="shared" si="94"/>
        <v>0.18964218434776867</v>
      </c>
      <c r="BM86" s="11">
        <f t="shared" si="94"/>
        <v>0.24880822838802344</v>
      </c>
      <c r="BN86" s="11">
        <f t="shared" si="94"/>
        <v>0.32400460509170664</v>
      </c>
      <c r="BO86" s="11">
        <f t="shared" si="94"/>
        <v>0.41922240347977097</v>
      </c>
      <c r="BP86" s="11">
        <f t="shared" si="94"/>
        <v>0.53938860208273909</v>
      </c>
      <c r="BQ86" s="11">
        <f t="shared" si="94"/>
        <v>0.69057545729715841</v>
      </c>
      <c r="BR86" s="11"/>
    </row>
    <row r="87" spans="1:70" x14ac:dyDescent="0.25">
      <c r="B87" t="s">
        <v>47</v>
      </c>
      <c r="C87" s="104">
        <f>+'Input R4'!E9</f>
        <v>0</v>
      </c>
      <c r="D87" s="104">
        <f>+'Input R4'!F9</f>
        <v>0</v>
      </c>
      <c r="E87" s="104">
        <f>+'Input R4'!G9</f>
        <v>0</v>
      </c>
      <c r="F87" s="104">
        <f>+'Input R4'!H9</f>
        <v>0</v>
      </c>
      <c r="G87" s="104">
        <f>+'Input R4'!I9</f>
        <v>0</v>
      </c>
      <c r="H87" s="104">
        <f>+'Input R4'!J9</f>
        <v>0</v>
      </c>
      <c r="I87" s="104">
        <f>+'Input R4'!K9</f>
        <v>0</v>
      </c>
      <c r="J87" s="104">
        <f>+'Input R4'!L9</f>
        <v>0</v>
      </c>
      <c r="K87" s="104">
        <f>+'Input R4'!M9</f>
        <v>0</v>
      </c>
      <c r="L87" s="104">
        <f>+'Input R4'!N9</f>
        <v>0</v>
      </c>
      <c r="BC87" s="7">
        <f t="shared" si="97"/>
        <v>3700</v>
      </c>
      <c r="BD87" s="11">
        <f t="shared" si="83"/>
        <v>1.04429791369633E-2</v>
      </c>
      <c r="BE87" s="11">
        <f t="shared" si="83"/>
        <v>1.6861162949846738E-2</v>
      </c>
      <c r="BF87" s="11">
        <f t="shared" si="83"/>
        <v>2.5508914246692199E-2</v>
      </c>
      <c r="BG87" s="11">
        <f t="shared" si="83"/>
        <v>3.7028743946769485E-2</v>
      </c>
      <c r="BH87" s="11">
        <f t="shared" si="83"/>
        <v>5.2230491722050659E-2</v>
      </c>
      <c r="BI87" s="11">
        <f t="shared" si="94"/>
        <v>7.2132043711441649E-2</v>
      </c>
      <c r="BJ87" s="11">
        <f t="shared" si="94"/>
        <v>9.8009461800621103E-2</v>
      </c>
      <c r="BK87" s="11">
        <f t="shared" si="94"/>
        <v>0.13145861006623089</v>
      </c>
      <c r="BL87" s="11">
        <f t="shared" si="94"/>
        <v>0.1744708095999471</v>
      </c>
      <c r="BM87" s="11">
        <f t="shared" si="94"/>
        <v>0.2295255906879515</v>
      </c>
      <c r="BN87" s="11">
        <f t="shared" si="94"/>
        <v>0.2997042597098285</v>
      </c>
      <c r="BO87" s="11">
        <f t="shared" si="94"/>
        <v>0.38882877922748732</v>
      </c>
      <c r="BP87" s="11">
        <f t="shared" si="94"/>
        <v>0.50163139993694705</v>
      </c>
      <c r="BQ87" s="11">
        <f t="shared" si="94"/>
        <v>0.64396161392959972</v>
      </c>
      <c r="BR87" s="11"/>
    </row>
    <row r="88" spans="1:70" x14ac:dyDescent="0.25">
      <c r="B88" t="s">
        <v>48</v>
      </c>
      <c r="C88" s="104">
        <f>+'Input R4'!E10</f>
        <v>0</v>
      </c>
      <c r="D88" s="104">
        <f>+'Input R4'!F10</f>
        <v>0</v>
      </c>
      <c r="E88" s="104">
        <f>+'Input R4'!G10</f>
        <v>0</v>
      </c>
      <c r="F88" s="104">
        <f>+'Input R4'!H10</f>
        <v>0</v>
      </c>
      <c r="G88" s="104">
        <f>+'Input R4'!I10</f>
        <v>0</v>
      </c>
      <c r="H88" s="104">
        <f>+'Input R4'!J10</f>
        <v>0</v>
      </c>
      <c r="I88" s="104">
        <f>+'Input R4'!K10</f>
        <v>0</v>
      </c>
      <c r="J88" s="104">
        <f>+'Input R4'!L10</f>
        <v>0</v>
      </c>
      <c r="K88" s="104">
        <f>+'Input R4'!M10</f>
        <v>0</v>
      </c>
      <c r="L88" s="104">
        <f>+'Input R4'!N10</f>
        <v>0</v>
      </c>
      <c r="BC88" s="7">
        <f t="shared" si="97"/>
        <v>3750</v>
      </c>
      <c r="BD88" s="11">
        <f t="shared" si="83"/>
        <v>9.3986812232669699E-3</v>
      </c>
      <c r="BE88" s="11">
        <f t="shared" si="83"/>
        <v>1.5217199562236682E-2</v>
      </c>
      <c r="BF88" s="11">
        <f t="shared" si="83"/>
        <v>2.3085567393256439E-2</v>
      </c>
      <c r="BG88" s="11">
        <f t="shared" si="83"/>
        <v>3.36035851316933E-2</v>
      </c>
      <c r="BH88" s="11">
        <f t="shared" si="83"/>
        <v>4.7529747467066091E-2</v>
      </c>
      <c r="BI88" s="11">
        <f t="shared" si="94"/>
        <v>6.5820489886690481E-2</v>
      </c>
      <c r="BJ88" s="11">
        <f t="shared" si="94"/>
        <v>8.9678657547568277E-2</v>
      </c>
      <c r="BK88" s="11">
        <f t="shared" si="94"/>
        <v>0.12061327473576679</v>
      </c>
      <c r="BL88" s="11">
        <f t="shared" si="94"/>
        <v>0.16051314483195125</v>
      </c>
      <c r="BM88" s="11">
        <f t="shared" si="94"/>
        <v>0.21173735740963515</v>
      </c>
      <c r="BN88" s="11">
        <f t="shared" si="94"/>
        <v>0.27722644023159121</v>
      </c>
      <c r="BO88" s="11">
        <f t="shared" si="94"/>
        <v>0.36063869273349425</v>
      </c>
      <c r="BP88" s="11">
        <f t="shared" si="94"/>
        <v>0.46651720194136043</v>
      </c>
      <c r="BQ88" s="11">
        <f t="shared" si="94"/>
        <v>0.60049420498935135</v>
      </c>
      <c r="BR88" s="11"/>
    </row>
    <row r="89" spans="1:70" x14ac:dyDescent="0.25">
      <c r="B89" t="s">
        <v>49</v>
      </c>
      <c r="C89" s="104">
        <f>+'Input R4'!E11</f>
        <v>0</v>
      </c>
      <c r="D89" s="104">
        <f>+'Input R4'!F11</f>
        <v>0</v>
      </c>
      <c r="E89" s="104">
        <f>+'Input R4'!G11</f>
        <v>0</v>
      </c>
      <c r="F89" s="104">
        <f>+'Input R4'!H11</f>
        <v>0</v>
      </c>
      <c r="G89" s="104">
        <f>+'Input R4'!I11</f>
        <v>0</v>
      </c>
      <c r="H89" s="104">
        <f>+'Input R4'!J11</f>
        <v>0</v>
      </c>
      <c r="I89" s="104">
        <f>+'Input R4'!K11</f>
        <v>0</v>
      </c>
      <c r="J89" s="104">
        <f>+'Input R4'!L11</f>
        <v>0</v>
      </c>
      <c r="K89" s="104">
        <f>+'Input R4'!M11</f>
        <v>0</v>
      </c>
      <c r="L89" s="104">
        <f>+'Input R4'!N11</f>
        <v>0</v>
      </c>
      <c r="BC89" s="7">
        <f t="shared" si="97"/>
        <v>3800</v>
      </c>
      <c r="BD89" s="11">
        <f t="shared" si="83"/>
        <v>8.4588131009402726E-3</v>
      </c>
      <c r="BE89" s="11">
        <f t="shared" si="83"/>
        <v>1.3733522604918605E-2</v>
      </c>
      <c r="BF89" s="11">
        <f t="shared" si="83"/>
        <v>2.0892438490897076E-2</v>
      </c>
      <c r="BG89" s="11">
        <f t="shared" si="83"/>
        <v>3.0495253507011665E-2</v>
      </c>
      <c r="BH89" s="11">
        <f t="shared" si="83"/>
        <v>4.3252070195030135E-2</v>
      </c>
      <c r="BI89" s="11">
        <f t="shared" si="94"/>
        <v>6.0061197021605048E-2</v>
      </c>
      <c r="BJ89" s="11">
        <f t="shared" si="94"/>
        <v>8.2055971656024948E-2</v>
      </c>
      <c r="BK89" s="11">
        <f t="shared" si="94"/>
        <v>0.11066267957006598</v>
      </c>
      <c r="BL89" s="11">
        <f t="shared" si="94"/>
        <v>0.1476720932453951</v>
      </c>
      <c r="BM89" s="11">
        <f t="shared" si="94"/>
        <v>0.19532771221038833</v>
      </c>
      <c r="BN89" s="11">
        <f t="shared" si="94"/>
        <v>0.2564344572142217</v>
      </c>
      <c r="BO89" s="11">
        <f t="shared" si="94"/>
        <v>0.33449238751031574</v>
      </c>
      <c r="BP89" s="11">
        <f t="shared" si="94"/>
        <v>0.43386099780546489</v>
      </c>
      <c r="BQ89" s="11">
        <f t="shared" si="94"/>
        <v>0.55996084615256969</v>
      </c>
      <c r="BR89" s="11"/>
    </row>
    <row r="90" spans="1:70" x14ac:dyDescent="0.25">
      <c r="B90" t="s">
        <v>51</v>
      </c>
      <c r="C90" s="104">
        <f>+'Input R4'!E13</f>
        <v>0</v>
      </c>
      <c r="D90" s="104">
        <f>+'Input R4'!F13</f>
        <v>0</v>
      </c>
      <c r="E90" s="104">
        <f>+'Input R4'!G13</f>
        <v>0</v>
      </c>
      <c r="F90" s="104">
        <f>+'Input R4'!H13</f>
        <v>0</v>
      </c>
      <c r="G90" s="104">
        <f>+'Input R4'!I13</f>
        <v>0</v>
      </c>
      <c r="H90" s="104">
        <f>+'Input R4'!J13</f>
        <v>0</v>
      </c>
      <c r="I90" s="104">
        <f>+'Input R4'!K13</f>
        <v>0</v>
      </c>
      <c r="J90" s="104">
        <f>+'Input R4'!L13</f>
        <v>0</v>
      </c>
      <c r="K90" s="104">
        <f>+'Input R4'!M13</f>
        <v>0</v>
      </c>
      <c r="L90" s="104">
        <f>+'Input R4'!N13</f>
        <v>0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BC90" s="7">
        <f t="shared" si="97"/>
        <v>3850</v>
      </c>
      <c r="BD90" s="11">
        <f t="shared" si="83"/>
        <v>7.6129317908462451E-3</v>
      </c>
      <c r="BE90" s="11">
        <f t="shared" si="83"/>
        <v>1.239450415093904E-2</v>
      </c>
      <c r="BF90" s="11">
        <f t="shared" si="83"/>
        <v>1.8907656834261852E-2</v>
      </c>
      <c r="BG90" s="11">
        <f t="shared" si="83"/>
        <v>2.7674442557613081E-2</v>
      </c>
      <c r="BH90" s="11">
        <f t="shared" si="83"/>
        <v>3.9359383877477415E-2</v>
      </c>
      <c r="BI90" s="11">
        <f t="shared" si="94"/>
        <v>5.4805842282214592E-2</v>
      </c>
      <c r="BJ90" s="11">
        <f t="shared" si="94"/>
        <v>7.5081214065262802E-2</v>
      </c>
      <c r="BK90" s="11">
        <f t="shared" si="94"/>
        <v>0.1015330085055355</v>
      </c>
      <c r="BL90" s="11">
        <f t="shared" si="94"/>
        <v>0.13585832578576343</v>
      </c>
      <c r="BM90" s="11">
        <f t="shared" si="94"/>
        <v>0.18018981451408314</v>
      </c>
      <c r="BN90" s="11">
        <f t="shared" si="94"/>
        <v>0.23720187292315495</v>
      </c>
      <c r="BO90" s="11">
        <f t="shared" si="94"/>
        <v>0.31024168941581765</v>
      </c>
      <c r="BP90" s="11">
        <f t="shared" si="94"/>
        <v>0.40349072795908208</v>
      </c>
      <c r="BQ90" s="11">
        <f t="shared" si="94"/>
        <v>0.52216348903727083</v>
      </c>
      <c r="BR90" s="11"/>
    </row>
    <row r="91" spans="1:70" x14ac:dyDescent="0.25">
      <c r="B91" t="s">
        <v>31</v>
      </c>
      <c r="C91" s="104">
        <f>+'Input R4'!E14</f>
        <v>0</v>
      </c>
      <c r="D91" s="104">
        <f>+'Input R4'!F14</f>
        <v>0</v>
      </c>
      <c r="E91" s="104">
        <f>+'Input R4'!G14</f>
        <v>0</v>
      </c>
      <c r="F91" s="104">
        <f>+'Input R4'!H14</f>
        <v>0</v>
      </c>
      <c r="G91" s="104">
        <f>+'Input R4'!I14</f>
        <v>0</v>
      </c>
      <c r="H91" s="104">
        <f>+'Input R4'!J14</f>
        <v>0</v>
      </c>
      <c r="I91" s="104">
        <f>+'Input R4'!K14</f>
        <v>0</v>
      </c>
      <c r="J91" s="104">
        <f>+'Input R4'!L14</f>
        <v>0</v>
      </c>
      <c r="K91" s="104">
        <f>+'Input R4'!M14</f>
        <v>0</v>
      </c>
      <c r="L91" s="104">
        <f>+'Input R4'!N14</f>
        <v>0</v>
      </c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BC91" s="7">
        <f t="shared" si="97"/>
        <v>3900</v>
      </c>
      <c r="BD91" s="11">
        <f t="shared" si="83"/>
        <v>6.8516386117616207E-3</v>
      </c>
      <c r="BE91" s="11">
        <f t="shared" si="83"/>
        <v>1.1186039996222483E-2</v>
      </c>
      <c r="BF91" s="11">
        <f t="shared" si="83"/>
        <v>1.7111429435006976E-2</v>
      </c>
      <c r="BG91" s="11">
        <f t="shared" si="83"/>
        <v>2.5114556621033866E-2</v>
      </c>
      <c r="BH91" s="11">
        <f t="shared" si="83"/>
        <v>3.5817039328504441E-2</v>
      </c>
      <c r="BI91" s="11">
        <f t="shared" si="94"/>
        <v>5.0010331082520801E-2</v>
      </c>
      <c r="BJ91" s="11">
        <f t="shared" si="94"/>
        <v>6.8699310869715438E-2</v>
      </c>
      <c r="BK91" s="11">
        <f t="shared" si="94"/>
        <v>9.315653530382878E-2</v>
      </c>
      <c r="BL91" s="11">
        <f t="shared" si="94"/>
        <v>0.1249896597229023</v>
      </c>
      <c r="BM91" s="11">
        <f t="shared" si="94"/>
        <v>0.16622510388924161</v>
      </c>
      <c r="BN91" s="11">
        <f t="shared" si="94"/>
        <v>0.21941173245391821</v>
      </c>
      <c r="BO91" s="11">
        <f t="shared" si="94"/>
        <v>0.28774916693317071</v>
      </c>
      <c r="BP91" s="11">
        <f t="shared" si="94"/>
        <v>0.37524637700194607</v>
      </c>
      <c r="BQ91" s="11">
        <f t="shared" si="94"/>
        <v>0.48691745352725468</v>
      </c>
      <c r="BR91" s="11"/>
    </row>
    <row r="92" spans="1:70" x14ac:dyDescent="0.25">
      <c r="BC92" s="7">
        <f t="shared" si="97"/>
        <v>3950</v>
      </c>
      <c r="BD92" s="11">
        <f t="shared" si="83"/>
        <v>6.1664747505854592E-3</v>
      </c>
      <c r="BE92" s="11">
        <f t="shared" si="83"/>
        <v>1.0095401096590791E-2</v>
      </c>
      <c r="BF92" s="11">
        <f t="shared" si="83"/>
        <v>1.5485843638681312E-2</v>
      </c>
      <c r="BG92" s="11">
        <f t="shared" si="83"/>
        <v>2.279146013358823E-2</v>
      </c>
      <c r="BH92" s="11">
        <f t="shared" si="83"/>
        <v>3.2593505788939034E-2</v>
      </c>
      <c r="BI92" s="11">
        <f t="shared" si="94"/>
        <v>4.5634427112800219E-2</v>
      </c>
      <c r="BJ92" s="11">
        <f t="shared" si="94"/>
        <v>6.2859869445789612E-2</v>
      </c>
      <c r="BK92" s="11">
        <f t="shared" si="94"/>
        <v>8.5471121141262874E-2</v>
      </c>
      <c r="BL92" s="11">
        <f t="shared" si="94"/>
        <v>0.11499048694507007</v>
      </c>
      <c r="BM92" s="11">
        <f t="shared" si="94"/>
        <v>0.15334265833782532</v>
      </c>
      <c r="BN92" s="11">
        <f t="shared" si="94"/>
        <v>0.20295585251987422</v>
      </c>
      <c r="BO92" s="11">
        <f t="shared" si="94"/>
        <v>0.26688735233051569</v>
      </c>
      <c r="BP92" s="11">
        <f t="shared" si="94"/>
        <v>0.34897913061180963</v>
      </c>
      <c r="BQ92" s="11">
        <f t="shared" si="94"/>
        <v>0.45405052541416469</v>
      </c>
      <c r="BR92" s="11"/>
    </row>
    <row r="93" spans="1:70" x14ac:dyDescent="0.25">
      <c r="B93" s="12" t="s">
        <v>62</v>
      </c>
      <c r="C93" s="7">
        <f>+C83^2*20</f>
        <v>0</v>
      </c>
      <c r="D93" s="7">
        <f t="shared" ref="D93:L94" si="98">+D83^2*20</f>
        <v>0</v>
      </c>
      <c r="E93" s="7">
        <f t="shared" si="98"/>
        <v>0</v>
      </c>
      <c r="F93" s="7">
        <f t="shared" si="98"/>
        <v>0</v>
      </c>
      <c r="G93" s="7">
        <f t="shared" si="98"/>
        <v>0</v>
      </c>
      <c r="H93" s="7">
        <f t="shared" si="98"/>
        <v>0</v>
      </c>
      <c r="I93" s="7">
        <f t="shared" si="98"/>
        <v>0</v>
      </c>
      <c r="J93" s="7">
        <f t="shared" si="98"/>
        <v>0</v>
      </c>
      <c r="K93" s="7">
        <f t="shared" si="98"/>
        <v>0</v>
      </c>
      <c r="L93" s="7">
        <f t="shared" si="98"/>
        <v>0</v>
      </c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BC93" s="7">
        <f t="shared" si="97"/>
        <v>4000</v>
      </c>
      <c r="BD93" s="11">
        <f t="shared" si="83"/>
        <v>5.5498272755269131E-3</v>
      </c>
      <c r="BE93" s="11">
        <f t="shared" si="83"/>
        <v>9.1110994896731884E-3</v>
      </c>
      <c r="BF93" s="11">
        <f t="shared" si="83"/>
        <v>1.4014688493006586E-2</v>
      </c>
      <c r="BG93" s="11">
        <f t="shared" si="83"/>
        <v>2.0683250071231316E-2</v>
      </c>
      <c r="BH93" s="11">
        <f t="shared" si="83"/>
        <v>2.9660090267934515E-2</v>
      </c>
      <c r="BI93" s="11">
        <f t="shared" si="94"/>
        <v>4.1641414740430191E-2</v>
      </c>
      <c r="BJ93" s="11">
        <f t="shared" si="94"/>
        <v>5.7516780542897473E-2</v>
      </c>
      <c r="BK93" s="11">
        <f t="shared" si="94"/>
        <v>7.8419753647108653E-2</v>
      </c>
      <c r="BL93" s="11">
        <f t="shared" si="94"/>
        <v>0.10579124798946442</v>
      </c>
      <c r="BM93" s="11">
        <f t="shared" si="94"/>
        <v>0.14145860231664378</v>
      </c>
      <c r="BN93" s="11">
        <f t="shared" si="94"/>
        <v>0.18773416358088355</v>
      </c>
      <c r="BO93" s="11">
        <f t="shared" si="94"/>
        <v>0.24753801928655317</v>
      </c>
      <c r="BP93" s="11">
        <f t="shared" si="94"/>
        <v>0.32455059146898274</v>
      </c>
      <c r="BQ93" s="11">
        <f t="shared" si="94"/>
        <v>0.42340211494870827</v>
      </c>
      <c r="BR93" s="11"/>
    </row>
    <row r="94" spans="1:70" x14ac:dyDescent="0.25">
      <c r="B94" s="12" t="s">
        <v>21</v>
      </c>
      <c r="C94" s="7">
        <f>+C84^2*20</f>
        <v>0</v>
      </c>
      <c r="D94" s="7">
        <f t="shared" si="98"/>
        <v>0</v>
      </c>
      <c r="E94" s="7">
        <f t="shared" si="98"/>
        <v>0</v>
      </c>
      <c r="F94" s="7">
        <f t="shared" si="98"/>
        <v>0</v>
      </c>
      <c r="G94" s="7">
        <f t="shared" si="98"/>
        <v>0</v>
      </c>
      <c r="H94" s="7">
        <f t="shared" si="98"/>
        <v>0</v>
      </c>
      <c r="I94" s="7">
        <f t="shared" si="98"/>
        <v>0</v>
      </c>
      <c r="J94" s="7">
        <f t="shared" si="98"/>
        <v>0</v>
      </c>
      <c r="K94" s="7">
        <f t="shared" si="98"/>
        <v>0</v>
      </c>
      <c r="L94" s="7">
        <f t="shared" si="98"/>
        <v>0</v>
      </c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BC94" s="7">
        <f t="shared" si="97"/>
        <v>4050</v>
      </c>
      <c r="BD94" s="11">
        <f t="shared" si="83"/>
        <v>4.9948445479742216E-3</v>
      </c>
      <c r="BE94" s="11">
        <f t="shared" si="83"/>
        <v>8.2227672894300517E-3</v>
      </c>
      <c r="BF94" s="11">
        <f t="shared" si="83"/>
        <v>1.2683293086170959E-2</v>
      </c>
      <c r="BG94" s="11">
        <f t="shared" si="83"/>
        <v>1.8770049439642417E-2</v>
      </c>
      <c r="BH94" s="11">
        <f t="shared" si="83"/>
        <v>2.6990682143820402E-2</v>
      </c>
      <c r="BI94" s="11">
        <f t="shared" si="94"/>
        <v>3.799779095064254E-2</v>
      </c>
      <c r="BJ94" s="11">
        <f t="shared" si="94"/>
        <v>5.2627854196751173E-2</v>
      </c>
      <c r="BK94" s="11">
        <f t="shared" si="94"/>
        <v>7.1950123971222163E-2</v>
      </c>
      <c r="BL94" s="11">
        <f t="shared" si="94"/>
        <v>9.7327948150307222E-2</v>
      </c>
      <c r="BM94" s="11">
        <f t="shared" si="94"/>
        <v>0.13049556063710382</v>
      </c>
      <c r="BN94" s="11">
        <f t="shared" si="94"/>
        <v>0.17365410131231718</v>
      </c>
      <c r="BO94" s="11">
        <f t="shared" si="94"/>
        <v>0.22959151288827792</v>
      </c>
      <c r="BP94" s="11">
        <f t="shared" si="94"/>
        <v>0.30183205006615377</v>
      </c>
      <c r="BQ94" s="11">
        <f t="shared" si="94"/>
        <v>0.3948224721896702</v>
      </c>
      <c r="BR94" s="11"/>
    </row>
    <row r="95" spans="1:70" x14ac:dyDescent="0.25">
      <c r="B95" s="12" t="s">
        <v>22</v>
      </c>
      <c r="C95" s="2">
        <f>+C85/10</f>
        <v>0</v>
      </c>
      <c r="D95" s="2">
        <f t="shared" ref="D95:L95" si="99">+D85/10</f>
        <v>0</v>
      </c>
      <c r="E95" s="2">
        <f t="shared" si="99"/>
        <v>0</v>
      </c>
      <c r="F95" s="2">
        <f t="shared" si="99"/>
        <v>0</v>
      </c>
      <c r="G95" s="2">
        <f t="shared" si="99"/>
        <v>0</v>
      </c>
      <c r="H95" s="2">
        <f t="shared" si="99"/>
        <v>0</v>
      </c>
      <c r="I95" s="2">
        <f t="shared" si="99"/>
        <v>0</v>
      </c>
      <c r="J95" s="2">
        <f t="shared" si="99"/>
        <v>0</v>
      </c>
      <c r="K95" s="2">
        <f t="shared" si="99"/>
        <v>0</v>
      </c>
      <c r="L95" s="2">
        <f t="shared" si="99"/>
        <v>0</v>
      </c>
      <c r="BC95" s="7">
        <f t="shared" si="97"/>
        <v>4100</v>
      </c>
      <c r="BD95" s="11">
        <f t="shared" si="83"/>
        <v>4.4953600931767999E-3</v>
      </c>
      <c r="BE95" s="11">
        <f t="shared" si="83"/>
        <v>7.4210474787106216E-3</v>
      </c>
      <c r="BF95" s="11">
        <f t="shared" si="83"/>
        <v>1.1478380242984717E-2</v>
      </c>
      <c r="BG95" s="11">
        <f t="shared" si="83"/>
        <v>1.7033819866475491E-2</v>
      </c>
      <c r="BH95" s="11">
        <f t="shared" si="83"/>
        <v>2.4561520750876562E-2</v>
      </c>
      <c r="BI95" s="11">
        <f t="shared" si="94"/>
        <v>3.4672984242461312E-2</v>
      </c>
      <c r="BJ95" s="11">
        <f t="shared" si="94"/>
        <v>4.8154486590027308E-2</v>
      </c>
      <c r="BK95" s="11">
        <f t="shared" si="94"/>
        <v>6.6014238743596312E-2</v>
      </c>
      <c r="BL95" s="11">
        <f t="shared" si="94"/>
        <v>8.9541712298282602E-2</v>
      </c>
      <c r="BM95" s="11">
        <f t="shared" si="94"/>
        <v>0.12038215468772821</v>
      </c>
      <c r="BN95" s="11">
        <f t="shared" si="94"/>
        <v>0.16063004371389331</v>
      </c>
      <c r="BO95" s="11">
        <f t="shared" si="94"/>
        <v>0.21294612820387765</v>
      </c>
      <c r="BP95" s="11">
        <f t="shared" si="94"/>
        <v>0.28070380656152283</v>
      </c>
      <c r="BQ95" s="11">
        <f t="shared" si="94"/>
        <v>0.36817195531686719</v>
      </c>
      <c r="BR95" s="11"/>
    </row>
    <row r="96" spans="1:70" x14ac:dyDescent="0.25">
      <c r="B96" s="12" t="s">
        <v>55</v>
      </c>
      <c r="C96" s="2">
        <f>+IF(C86="Y",25,0)</f>
        <v>0</v>
      </c>
      <c r="D96" s="2">
        <f t="shared" ref="D96:L96" si="100">+IF(D86="Y",25,0)</f>
        <v>0</v>
      </c>
      <c r="E96" s="2">
        <f t="shared" si="100"/>
        <v>0</v>
      </c>
      <c r="F96" s="2">
        <f t="shared" si="100"/>
        <v>0</v>
      </c>
      <c r="G96" s="2">
        <f t="shared" si="100"/>
        <v>0</v>
      </c>
      <c r="H96" s="2">
        <f t="shared" si="100"/>
        <v>0</v>
      </c>
      <c r="I96" s="2">
        <f t="shared" si="100"/>
        <v>0</v>
      </c>
      <c r="J96" s="2">
        <f t="shared" si="100"/>
        <v>0</v>
      </c>
      <c r="K96" s="2">
        <f t="shared" si="100"/>
        <v>0</v>
      </c>
      <c r="L96" s="2">
        <f t="shared" si="100"/>
        <v>0</v>
      </c>
      <c r="BC96" s="7">
        <f t="shared" si="97"/>
        <v>4150</v>
      </c>
      <c r="BD96" s="11">
        <f t="shared" si="83"/>
        <v>4.0458240838591201E-3</v>
      </c>
      <c r="BE96" s="11">
        <f t="shared" si="83"/>
        <v>6.697495349536336E-3</v>
      </c>
      <c r="BF96" s="11">
        <f t="shared" si="83"/>
        <v>1.0387934119901169E-2</v>
      </c>
      <c r="BG96" s="11">
        <f t="shared" si="83"/>
        <v>1.5458191528826505E-2</v>
      </c>
      <c r="BH96" s="11">
        <f t="shared" si="83"/>
        <v>2.2350983883297666E-2</v>
      </c>
      <c r="BI96" s="11">
        <f t="shared" si="94"/>
        <v>3.1639098121245941E-2</v>
      </c>
      <c r="BJ96" s="11">
        <f t="shared" si="94"/>
        <v>4.406135522987497E-2</v>
      </c>
      <c r="BK96" s="11">
        <f t="shared" si="94"/>
        <v>6.0568064047249591E-2</v>
      </c>
      <c r="BL96" s="11">
        <f t="shared" si="94"/>
        <v>8.2378375314419952E-2</v>
      </c>
      <c r="BM96" s="11">
        <f t="shared" si="94"/>
        <v>0.11105253769942922</v>
      </c>
      <c r="BN96" s="11">
        <f t="shared" si="94"/>
        <v>0.14858279043535122</v>
      </c>
      <c r="BO96" s="11">
        <f t="shared" si="94"/>
        <v>0.19750753390909639</v>
      </c>
      <c r="BP96" s="11">
        <f t="shared" si="94"/>
        <v>0.26105454010221607</v>
      </c>
      <c r="BQ96" s="11">
        <f t="shared" si="94"/>
        <v>0.34332034833297842</v>
      </c>
      <c r="BR96" s="11"/>
    </row>
    <row r="97" spans="2:70" x14ac:dyDescent="0.25">
      <c r="B97" t="s">
        <v>56</v>
      </c>
      <c r="C97" s="2">
        <f>+IF(C87="Y",50,0)</f>
        <v>0</v>
      </c>
      <c r="D97" s="2">
        <f t="shared" ref="D97:L97" si="101">+IF(D87="Y",50,0)</f>
        <v>0</v>
      </c>
      <c r="E97" s="2">
        <f t="shared" si="101"/>
        <v>0</v>
      </c>
      <c r="F97" s="2">
        <f t="shared" si="101"/>
        <v>0</v>
      </c>
      <c r="G97" s="2">
        <f t="shared" si="101"/>
        <v>0</v>
      </c>
      <c r="H97" s="2">
        <f t="shared" si="101"/>
        <v>0</v>
      </c>
      <c r="I97" s="2">
        <f t="shared" si="101"/>
        <v>0</v>
      </c>
      <c r="J97" s="2">
        <f t="shared" si="101"/>
        <v>0</v>
      </c>
      <c r="K97" s="2">
        <f t="shared" si="101"/>
        <v>0</v>
      </c>
      <c r="L97" s="2">
        <f t="shared" si="101"/>
        <v>0</v>
      </c>
      <c r="BC97" s="7">
        <f t="shared" si="97"/>
        <v>4200</v>
      </c>
      <c r="BD97" s="11">
        <f t="shared" si="83"/>
        <v>3.6412416754732081E-3</v>
      </c>
      <c r="BE97" s="11">
        <f t="shared" si="83"/>
        <v>6.0444895529565426E-3</v>
      </c>
      <c r="BF97" s="11">
        <f t="shared" si="83"/>
        <v>9.4010803785105571E-3</v>
      </c>
      <c r="BG97" s="11">
        <f t="shared" si="83"/>
        <v>1.402830881241005E-2</v>
      </c>
      <c r="BH97" s="11">
        <f t="shared" si="83"/>
        <v>2.0339395333800872E-2</v>
      </c>
      <c r="BI97" s="11">
        <f t="shared" si="94"/>
        <v>2.8870677035636914E-2</v>
      </c>
      <c r="BJ97" s="11">
        <f t="shared" si="94"/>
        <v>4.0316140035335582E-2</v>
      </c>
      <c r="BK97" s="11">
        <f t="shared" si="94"/>
        <v>5.5571198763351481E-2</v>
      </c>
      <c r="BL97" s="11">
        <f t="shared" si="94"/>
        <v>7.5788105289266328E-2</v>
      </c>
      <c r="BM97" s="11">
        <f t="shared" si="94"/>
        <v>0.10244596602772341</v>
      </c>
      <c r="BN97" s="11">
        <f t="shared" si="94"/>
        <v>0.13743908115269982</v>
      </c>
      <c r="BO97" s="11">
        <f t="shared" si="94"/>
        <v>0.18318823770068679</v>
      </c>
      <c r="BP97" s="11">
        <f t="shared" si="94"/>
        <v>0.24278072229506079</v>
      </c>
      <c r="BQ97" s="11">
        <f t="shared" si="94"/>
        <v>0.32014622482050215</v>
      </c>
      <c r="BR97" s="11"/>
    </row>
    <row r="98" spans="2:70" x14ac:dyDescent="0.25">
      <c r="B98" t="s">
        <v>57</v>
      </c>
      <c r="C98" s="2">
        <f>+IF(C88="Y",150,0)</f>
        <v>0</v>
      </c>
      <c r="D98" s="2">
        <f t="shared" ref="D98:L98" si="102">+IF(D88="Y",150,0)</f>
        <v>0</v>
      </c>
      <c r="E98" s="2">
        <f t="shared" si="102"/>
        <v>0</v>
      </c>
      <c r="F98" s="2">
        <f t="shared" si="102"/>
        <v>0</v>
      </c>
      <c r="G98" s="2">
        <f t="shared" si="102"/>
        <v>0</v>
      </c>
      <c r="H98" s="2">
        <f t="shared" si="102"/>
        <v>0</v>
      </c>
      <c r="I98" s="2">
        <f t="shared" si="102"/>
        <v>0</v>
      </c>
      <c r="J98" s="2">
        <f t="shared" si="102"/>
        <v>0</v>
      </c>
      <c r="K98" s="2">
        <f t="shared" si="102"/>
        <v>0</v>
      </c>
      <c r="L98" s="2">
        <f t="shared" si="102"/>
        <v>0</v>
      </c>
      <c r="BC98" s="7">
        <f>+BC97+50</f>
        <v>4250</v>
      </c>
      <c r="BD98" s="11">
        <f t="shared" si="83"/>
        <v>3.2771175079258875E-3</v>
      </c>
      <c r="BE98" s="11">
        <f t="shared" si="83"/>
        <v>5.4551518215432797E-3</v>
      </c>
      <c r="BF98" s="11">
        <f t="shared" si="83"/>
        <v>8.5079777425520527E-3</v>
      </c>
      <c r="BG98" s="11">
        <f t="shared" si="83"/>
        <v>1.2730690247262118E-2</v>
      </c>
      <c r="BH98" s="11">
        <f t="shared" si="83"/>
        <v>1.8508849753758789E-2</v>
      </c>
      <c r="BI98" s="11">
        <f t="shared" si="94"/>
        <v>2.6344492795018676E-2</v>
      </c>
      <c r="BJ98" s="11">
        <f t="shared" si="94"/>
        <v>3.6889268132332044E-2</v>
      </c>
      <c r="BK98" s="11">
        <f t="shared" si="94"/>
        <v>5.0986574865374966E-2</v>
      </c>
      <c r="BL98" s="11">
        <f t="shared" si="94"/>
        <v>6.9725056866124985E-2</v>
      </c>
      <c r="BM98" s="11">
        <f t="shared" si="94"/>
        <v>9.4506403660574792E-2</v>
      </c>
      <c r="BN98" s="11">
        <f t="shared" si="94"/>
        <v>0.12713115006624726</v>
      </c>
      <c r="BO98" s="11">
        <f t="shared" si="94"/>
        <v>0.16990709046738689</v>
      </c>
      <c r="BP98" s="11">
        <f t="shared" si="94"/>
        <v>0.22578607173440637</v>
      </c>
      <c r="BQ98" s="11">
        <f t="shared" si="94"/>
        <v>0.29853635464511802</v>
      </c>
      <c r="BR98" s="11"/>
    </row>
    <row r="99" spans="2:70" x14ac:dyDescent="0.25">
      <c r="B99" t="s">
        <v>58</v>
      </c>
      <c r="C99" s="2">
        <f t="shared" ref="C99:L99" si="103">+IF(C89="Y",50,0)</f>
        <v>0</v>
      </c>
      <c r="D99" s="2">
        <f t="shared" si="103"/>
        <v>0</v>
      </c>
      <c r="E99" s="2">
        <f t="shared" si="103"/>
        <v>0</v>
      </c>
      <c r="F99" s="2">
        <f t="shared" si="103"/>
        <v>0</v>
      </c>
      <c r="G99" s="2">
        <f t="shared" si="103"/>
        <v>0</v>
      </c>
      <c r="H99" s="2">
        <f t="shared" si="103"/>
        <v>0</v>
      </c>
      <c r="I99" s="2">
        <f t="shared" si="103"/>
        <v>0</v>
      </c>
      <c r="J99" s="2">
        <f t="shared" si="103"/>
        <v>0</v>
      </c>
      <c r="K99" s="2">
        <f t="shared" si="103"/>
        <v>0</v>
      </c>
      <c r="L99" s="2">
        <f t="shared" si="103"/>
        <v>0</v>
      </c>
      <c r="BC99" s="7">
        <f t="shared" ref="BC99:BC109" si="104">+BC98+50</f>
        <v>4300</v>
      </c>
      <c r="BD99" s="11">
        <f t="shared" si="83"/>
        <v>2.9494057571332988E-3</v>
      </c>
      <c r="BE99" s="11">
        <f t="shared" si="83"/>
        <v>4.9232745189428098E-3</v>
      </c>
      <c r="BF99" s="11">
        <f t="shared" si="83"/>
        <v>7.6997198570096072E-3</v>
      </c>
      <c r="BG99" s="11">
        <f t="shared" si="83"/>
        <v>1.1553101399390371E-2</v>
      </c>
      <c r="BH99" s="11">
        <f t="shared" si="83"/>
        <v>1.6843053275920495E-2</v>
      </c>
      <c r="BI99" s="11">
        <f t="shared" si="94"/>
        <v>2.4039349675454538E-2</v>
      </c>
      <c r="BJ99" s="11">
        <f t="shared" si="94"/>
        <v>3.3753680341083808E-2</v>
      </c>
      <c r="BK99" s="11">
        <f t="shared" si="94"/>
        <v>4.6780182438981514E-2</v>
      </c>
      <c r="BL99" s="11">
        <f t="shared" si="94"/>
        <v>6.4147052316834957E-2</v>
      </c>
      <c r="BM99" s="11">
        <f t="shared" si="94"/>
        <v>8.7182157376880204E-2</v>
      </c>
      <c r="BN99" s="11">
        <f t="shared" si="94"/>
        <v>0.11759631381127865</v>
      </c>
      <c r="BO99" s="11">
        <f t="shared" si="94"/>
        <v>0.15758882640850125</v>
      </c>
      <c r="BP99" s="11">
        <f t="shared" si="94"/>
        <v>0.20998104671299778</v>
      </c>
      <c r="BQ99" s="11">
        <f t="shared" si="94"/>
        <v>0.27838515070657233</v>
      </c>
      <c r="BR99" s="11"/>
    </row>
    <row r="100" spans="2:70" x14ac:dyDescent="0.25">
      <c r="B100" s="3" t="s">
        <v>55</v>
      </c>
      <c r="C100" s="2">
        <f>+C90*1000</f>
        <v>0</v>
      </c>
      <c r="D100" s="2">
        <f t="shared" ref="D100:L100" si="105">+D90*1000</f>
        <v>0</v>
      </c>
      <c r="E100" s="2">
        <f t="shared" si="105"/>
        <v>0</v>
      </c>
      <c r="F100" s="2">
        <f t="shared" si="105"/>
        <v>0</v>
      </c>
      <c r="G100" s="2">
        <f t="shared" si="105"/>
        <v>0</v>
      </c>
      <c r="H100" s="2">
        <f t="shared" si="105"/>
        <v>0</v>
      </c>
      <c r="I100" s="2">
        <f t="shared" si="105"/>
        <v>0</v>
      </c>
      <c r="J100" s="2">
        <f t="shared" si="105"/>
        <v>0</v>
      </c>
      <c r="K100" s="2">
        <f t="shared" si="105"/>
        <v>0</v>
      </c>
      <c r="L100" s="2">
        <f t="shared" si="105"/>
        <v>0</v>
      </c>
      <c r="BC100" s="7">
        <f t="shared" si="104"/>
        <v>4350</v>
      </c>
      <c r="BD100" s="11">
        <f t="shared" si="83"/>
        <v>2.6544651814199688E-3</v>
      </c>
      <c r="BE100" s="11">
        <f t="shared" si="83"/>
        <v>4.4432552533458861E-3</v>
      </c>
      <c r="BF100" s="11">
        <f t="shared" si="83"/>
        <v>6.9682464705936942E-3</v>
      </c>
      <c r="BG100" s="11">
        <f t="shared" si="83"/>
        <v>1.0484439519946761E-2</v>
      </c>
      <c r="BH100" s="11">
        <f t="shared" si="83"/>
        <v>1.5327178481087647E-2</v>
      </c>
      <c r="BI100" s="11">
        <f t="shared" si="94"/>
        <v>2.1935906578852259E-2</v>
      </c>
      <c r="BJ100" s="11">
        <f t="shared" si="94"/>
        <v>3.0884617512091674E-2</v>
      </c>
      <c r="BK100" s="11">
        <f t="shared" si="94"/>
        <v>4.2920817387765521E-2</v>
      </c>
      <c r="BL100" s="11">
        <f t="shared" si="94"/>
        <v>5.9015288131488132E-2</v>
      </c>
      <c r="BM100" s="11">
        <f t="shared" si="94"/>
        <v>8.042554018017195E-2</v>
      </c>
      <c r="BN100" s="11">
        <f t="shared" si="94"/>
        <v>0.1087765902754327</v>
      </c>
      <c r="BO100" s="11">
        <f t="shared" si="94"/>
        <v>0.14616363649388481</v>
      </c>
      <c r="BP100" s="11">
        <f t="shared" si="94"/>
        <v>0.1952823734430878</v>
      </c>
      <c r="BQ100" s="11">
        <f t="shared" si="94"/>
        <v>0.25959415303387851</v>
      </c>
      <c r="BR100" s="11"/>
    </row>
    <row r="101" spans="2:70" x14ac:dyDescent="0.25">
      <c r="B101" s="3" t="s">
        <v>63</v>
      </c>
      <c r="C101" s="7">
        <f>+C91/10000</f>
        <v>0</v>
      </c>
      <c r="D101" s="7">
        <f t="shared" ref="D101:L101" si="106">+D91/10000</f>
        <v>0</v>
      </c>
      <c r="E101" s="7">
        <f t="shared" si="106"/>
        <v>0</v>
      </c>
      <c r="F101" s="7">
        <f t="shared" si="106"/>
        <v>0</v>
      </c>
      <c r="G101" s="7">
        <f t="shared" si="106"/>
        <v>0</v>
      </c>
      <c r="H101" s="7">
        <f t="shared" si="106"/>
        <v>0</v>
      </c>
      <c r="I101" s="7">
        <f t="shared" si="106"/>
        <v>0</v>
      </c>
      <c r="J101" s="7">
        <f t="shared" si="106"/>
        <v>0</v>
      </c>
      <c r="K101" s="7">
        <f t="shared" si="106"/>
        <v>0</v>
      </c>
      <c r="L101" s="7">
        <f t="shared" si="106"/>
        <v>0</v>
      </c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BC101" s="7">
        <f t="shared" si="104"/>
        <v>4400</v>
      </c>
      <c r="BD101" s="11">
        <f t="shared" si="83"/>
        <v>2.3890186632779722E-3</v>
      </c>
      <c r="BE101" s="11">
        <f t="shared" si="83"/>
        <v>4.0100378661446622E-3</v>
      </c>
      <c r="BF101" s="11">
        <f t="shared" si="83"/>
        <v>6.3062630558872925E-3</v>
      </c>
      <c r="BG101" s="11">
        <f t="shared" si="83"/>
        <v>9.5146288643516846E-3</v>
      </c>
      <c r="BH101" s="11">
        <f t="shared" si="83"/>
        <v>1.3947732417789757E-2</v>
      </c>
      <c r="BI101" s="11">
        <f t="shared" si="94"/>
        <v>2.001651475320268E-2</v>
      </c>
      <c r="BJ101" s="11">
        <f t="shared" si="94"/>
        <v>2.8259425023563874E-2</v>
      </c>
      <c r="BK101" s="11">
        <f t="shared" si="94"/>
        <v>3.9379849953274849E-2</v>
      </c>
      <c r="BL101" s="11">
        <f t="shared" ref="BL101:BQ125" si="107">+BL100*BL$16</f>
        <v>5.429406508096906E-2</v>
      </c>
      <c r="BM101" s="11">
        <f t="shared" si="107"/>
        <v>7.4192560816208591E-2</v>
      </c>
      <c r="BN101" s="11">
        <f t="shared" si="107"/>
        <v>0.10061834600477519</v>
      </c>
      <c r="BO101" s="11">
        <f t="shared" si="107"/>
        <v>0.13556677284807808</v>
      </c>
      <c r="BP101" s="11">
        <f t="shared" si="107"/>
        <v>0.18161260730207154</v>
      </c>
      <c r="BQ101" s="11">
        <f t="shared" si="107"/>
        <v>0.24207154770409153</v>
      </c>
      <c r="BR101" s="11"/>
    </row>
    <row r="102" spans="2:70" x14ac:dyDescent="0.25">
      <c r="B102" s="3" t="s">
        <v>64</v>
      </c>
      <c r="C102" s="7" t="str">
        <f>IF(C83&gt;0,SUM(C93:C101)-275+H59,"")</f>
        <v/>
      </c>
      <c r="D102" s="7" t="str">
        <f t="shared" ref="D102:L102" si="108">IF(D83&gt;0,SUM(D93:D101)-275+I59,"")</f>
        <v/>
      </c>
      <c r="E102" s="7" t="str">
        <f t="shared" si="108"/>
        <v/>
      </c>
      <c r="F102" s="7" t="str">
        <f t="shared" si="108"/>
        <v/>
      </c>
      <c r="G102" s="7" t="str">
        <f t="shared" si="108"/>
        <v/>
      </c>
      <c r="H102" s="7" t="str">
        <f t="shared" si="108"/>
        <v/>
      </c>
      <c r="I102" s="7" t="str">
        <f t="shared" si="108"/>
        <v/>
      </c>
      <c r="J102" s="7" t="str">
        <f t="shared" si="108"/>
        <v/>
      </c>
      <c r="K102" s="7" t="str">
        <f t="shared" si="108"/>
        <v/>
      </c>
      <c r="L102" s="7" t="str">
        <f t="shared" si="108"/>
        <v/>
      </c>
      <c r="M102" s="7" t="e">
        <f>AVERAGEIF(C102:L102,"&gt;0")</f>
        <v>#DIV/0!</v>
      </c>
      <c r="N102" s="7"/>
      <c r="O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BC102" s="7">
        <f t="shared" si="104"/>
        <v>4450</v>
      </c>
      <c r="BD102" s="11">
        <f t="shared" ref="BD102:BK125" si="109">+BD101*BD$16</f>
        <v>2.1501167969501752E-3</v>
      </c>
      <c r="BE102" s="11">
        <f t="shared" si="109"/>
        <v>3.6190591741955577E-3</v>
      </c>
      <c r="BF102" s="11">
        <f t="shared" si="109"/>
        <v>5.7071680655779991E-3</v>
      </c>
      <c r="BG102" s="11">
        <f t="shared" si="109"/>
        <v>8.6345256943991533E-3</v>
      </c>
      <c r="BH102" s="11">
        <f t="shared" si="109"/>
        <v>1.2692436500188677E-2</v>
      </c>
      <c r="BI102" s="11">
        <f t="shared" si="109"/>
        <v>1.8265069712297442E-2</v>
      </c>
      <c r="BJ102" s="11">
        <f t="shared" si="109"/>
        <v>2.5857373896560936E-2</v>
      </c>
      <c r="BK102" s="11">
        <f t="shared" si="109"/>
        <v>3.6131012332129661E-2</v>
      </c>
      <c r="BL102" s="11">
        <f t="shared" si="107"/>
        <v>4.9950539874491516E-2</v>
      </c>
      <c r="BM102" s="11">
        <f t="shared" si="107"/>
        <v>6.844263735295239E-2</v>
      </c>
      <c r="BN102" s="11">
        <f t="shared" si="107"/>
        <v>9.3071970054417003E-2</v>
      </c>
      <c r="BO102" s="11">
        <f t="shared" si="107"/>
        <v>0.12573818181659235</v>
      </c>
      <c r="BP102" s="11">
        <f t="shared" si="107"/>
        <v>0.16889972479092644</v>
      </c>
      <c r="BQ102" s="11">
        <f t="shared" si="107"/>
        <v>0.22573171823406518</v>
      </c>
      <c r="BR102" s="11"/>
    </row>
    <row r="103" spans="2:70" x14ac:dyDescent="0.25">
      <c r="B103" s="15" t="s">
        <v>65</v>
      </c>
      <c r="C103" s="7" t="str">
        <f>IF(C93&gt;0,C102/$M105*1500,"")</f>
        <v/>
      </c>
      <c r="D103" s="7" t="str">
        <f t="shared" ref="D103:L103" si="110">IF(D93&gt;0,D102/$M105*1500,"")</f>
        <v/>
      </c>
      <c r="E103" s="7" t="str">
        <f t="shared" si="110"/>
        <v/>
      </c>
      <c r="F103" s="7" t="str">
        <f t="shared" si="110"/>
        <v/>
      </c>
      <c r="G103" s="7" t="str">
        <f t="shared" si="110"/>
        <v/>
      </c>
      <c r="H103" s="7" t="str">
        <f t="shared" si="110"/>
        <v/>
      </c>
      <c r="I103" s="7" t="str">
        <f t="shared" si="110"/>
        <v/>
      </c>
      <c r="J103" s="7" t="str">
        <f t="shared" si="110"/>
        <v/>
      </c>
      <c r="K103" s="7" t="str">
        <f t="shared" si="110"/>
        <v/>
      </c>
      <c r="L103" s="7" t="str">
        <f t="shared" si="110"/>
        <v/>
      </c>
      <c r="M103" s="7">
        <f>SUM(C103:L103)</f>
        <v>0</v>
      </c>
      <c r="N103" s="7">
        <f>+M103+M150</f>
        <v>0</v>
      </c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BC103" s="7">
        <f t="shared" si="104"/>
        <v>4500</v>
      </c>
      <c r="BD103" s="11">
        <f t="shared" si="109"/>
        <v>1.9351051172551577E-3</v>
      </c>
      <c r="BE103" s="11">
        <f t="shared" si="109"/>
        <v>3.2662009047114905E-3</v>
      </c>
      <c r="BF103" s="11">
        <f t="shared" si="109"/>
        <v>5.164987099348089E-3</v>
      </c>
      <c r="BG103" s="11">
        <f t="shared" si="109"/>
        <v>7.8358320676672304E-3</v>
      </c>
      <c r="BH103" s="11">
        <f t="shared" si="109"/>
        <v>1.1550117215171693E-2</v>
      </c>
      <c r="BI103" s="11">
        <f t="shared" si="109"/>
        <v>1.6666876112471411E-2</v>
      </c>
      <c r="BJ103" s="11">
        <f t="shared" si="109"/>
        <v>2.3659497115353249E-2</v>
      </c>
      <c r="BK103" s="11">
        <f t="shared" si="109"/>
        <v>3.3150203814728954E-2</v>
      </c>
      <c r="BL103" s="11">
        <f t="shared" si="107"/>
        <v>4.5954496684532171E-2</v>
      </c>
      <c r="BM103" s="11">
        <f t="shared" si="107"/>
        <v>6.313833295809855E-2</v>
      </c>
      <c r="BN103" s="11">
        <f t="shared" si="107"/>
        <v>8.6091572300335678E-2</v>
      </c>
      <c r="BO103" s="11">
        <f t="shared" si="107"/>
        <v>0.11662216363488934</v>
      </c>
      <c r="BP103" s="11">
        <f t="shared" si="107"/>
        <v>0.15707674405556149</v>
      </c>
      <c r="BQ103" s="11">
        <f t="shared" si="107"/>
        <v>0.21049482725326563</v>
      </c>
      <c r="BR103" s="11"/>
    </row>
    <row r="104" spans="2:70" x14ac:dyDescent="0.25">
      <c r="B104" s="15"/>
      <c r="C104" s="5" t="str">
        <f>IFERROR(C103/$N103,"")</f>
        <v/>
      </c>
      <c r="D104" s="5" t="str">
        <f t="shared" ref="D104:L104" si="111">IFERROR(D103/$N103,"")</f>
        <v/>
      </c>
      <c r="E104" s="5" t="str">
        <f t="shared" si="111"/>
        <v/>
      </c>
      <c r="F104" s="5" t="str">
        <f t="shared" si="111"/>
        <v/>
      </c>
      <c r="G104" s="5" t="str">
        <f t="shared" si="111"/>
        <v/>
      </c>
      <c r="H104" s="5" t="str">
        <f t="shared" si="111"/>
        <v/>
      </c>
      <c r="I104" s="5" t="str">
        <f t="shared" si="111"/>
        <v/>
      </c>
      <c r="J104" s="5" t="str">
        <f t="shared" si="111"/>
        <v/>
      </c>
      <c r="K104" s="5" t="str">
        <f t="shared" si="111"/>
        <v/>
      </c>
      <c r="L104" s="5" t="str">
        <f t="shared" si="111"/>
        <v/>
      </c>
      <c r="M104" s="4" t="e">
        <f>+M225</f>
        <v>#DIV/0!</v>
      </c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BC104" s="7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</row>
    <row r="105" spans="2:70" x14ac:dyDescent="0.25">
      <c r="B105" s="15"/>
      <c r="C105" s="4" t="str">
        <f>IFERROR(C104/$M104,"")</f>
        <v/>
      </c>
      <c r="D105" s="4" t="str">
        <f t="shared" ref="D105:L105" si="112">IFERROR(D104/$M104,"")</f>
        <v/>
      </c>
      <c r="E105" s="4" t="str">
        <f t="shared" si="112"/>
        <v/>
      </c>
      <c r="F105" s="4" t="str">
        <f t="shared" si="112"/>
        <v/>
      </c>
      <c r="G105" s="4" t="str">
        <f t="shared" si="112"/>
        <v/>
      </c>
      <c r="H105" s="4" t="str">
        <f t="shared" si="112"/>
        <v/>
      </c>
      <c r="I105" s="4" t="str">
        <f t="shared" si="112"/>
        <v/>
      </c>
      <c r="J105" s="4" t="str">
        <f t="shared" si="112"/>
        <v/>
      </c>
      <c r="K105" s="4" t="str">
        <f t="shared" si="112"/>
        <v/>
      </c>
      <c r="L105" s="4" t="str">
        <f t="shared" si="112"/>
        <v/>
      </c>
      <c r="M105" s="143" t="e">
        <f>AVERAGE(C102:L102,C149:L149)</f>
        <v>#DIV/0!</v>
      </c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BC105" s="7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</row>
    <row r="106" spans="2:70" x14ac:dyDescent="0.25">
      <c r="C106" s="2">
        <f>+'R3'!BU6</f>
        <v>0</v>
      </c>
      <c r="D106" s="2">
        <f>+'R3'!BV6</f>
        <v>0</v>
      </c>
      <c r="E106" s="2">
        <f>+'R3'!BW6</f>
        <v>0</v>
      </c>
      <c r="F106" s="2">
        <f>+'R3'!BX6</f>
        <v>0</v>
      </c>
      <c r="G106" s="2">
        <f>+'R3'!BY6</f>
        <v>0</v>
      </c>
      <c r="H106" s="2">
        <f>+'R3'!BZ6</f>
        <v>0</v>
      </c>
      <c r="I106" s="2">
        <f>+'R3'!CA6</f>
        <v>0</v>
      </c>
      <c r="J106" s="2">
        <f>+'R3'!CB6</f>
        <v>0</v>
      </c>
      <c r="K106" s="2">
        <f>+'R3'!CC6</f>
        <v>0</v>
      </c>
      <c r="L106" s="2">
        <f>+'R3'!CD6</f>
        <v>0</v>
      </c>
      <c r="BC106" s="7">
        <f>+BC103+50</f>
        <v>4550</v>
      </c>
      <c r="BD106" s="11">
        <f t="shared" ref="BD106:BQ106" si="113">+BD103*BD$16</f>
        <v>1.741594605529642E-3</v>
      </c>
      <c r="BE106" s="11">
        <f t="shared" si="113"/>
        <v>2.9477463165021203E-3</v>
      </c>
      <c r="BF106" s="11">
        <f t="shared" si="113"/>
        <v>4.6743133249100201E-3</v>
      </c>
      <c r="BG106" s="11">
        <f t="shared" si="113"/>
        <v>7.1110176014080101E-3</v>
      </c>
      <c r="BH106" s="11">
        <f t="shared" si="113"/>
        <v>1.0510606665806239E-2</v>
      </c>
      <c r="BI106" s="11">
        <f t="shared" si="113"/>
        <v>1.5208524452630158E-2</v>
      </c>
      <c r="BJ106" s="11">
        <f t="shared" si="113"/>
        <v>2.1648439860548215E-2</v>
      </c>
      <c r="BK106" s="11">
        <f t="shared" si="113"/>
        <v>3.0415312000013805E-2</v>
      </c>
      <c r="BL106" s="11">
        <f t="shared" si="113"/>
        <v>4.2278136949769576E-2</v>
      </c>
      <c r="BM106" s="11">
        <f t="shared" si="113"/>
        <v>5.8245112153845882E-2</v>
      </c>
      <c r="BN106" s="11">
        <f t="shared" si="113"/>
        <v>7.9634704377810464E-2</v>
      </c>
      <c r="BO106" s="11">
        <f t="shared" si="113"/>
        <v>0.10816705677135979</v>
      </c>
      <c r="BP106" s="11">
        <f t="shared" si="113"/>
        <v>0.14608137197167209</v>
      </c>
      <c r="BQ106" s="11">
        <f t="shared" si="113"/>
        <v>0.19628642641367006</v>
      </c>
      <c r="BR106" s="11"/>
    </row>
    <row r="107" spans="2:70" x14ac:dyDescent="0.25">
      <c r="B107" s="14" t="s">
        <v>67</v>
      </c>
      <c r="BC107" s="7">
        <f t="shared" si="104"/>
        <v>4600</v>
      </c>
      <c r="BD107" s="11">
        <f t="shared" si="109"/>
        <v>1.5674351449766779E-3</v>
      </c>
      <c r="BE107" s="11">
        <f t="shared" si="109"/>
        <v>2.6603410506431634E-3</v>
      </c>
      <c r="BF107" s="11">
        <f t="shared" si="109"/>
        <v>4.2302535590435682E-3</v>
      </c>
      <c r="BG107" s="11">
        <f t="shared" si="109"/>
        <v>6.4532484732777685E-3</v>
      </c>
      <c r="BH107" s="11">
        <f t="shared" si="109"/>
        <v>9.5646520658836751E-3</v>
      </c>
      <c r="BI107" s="11">
        <f t="shared" si="109"/>
        <v>1.3877778563025016E-2</v>
      </c>
      <c r="BJ107" s="11">
        <f t="shared" si="109"/>
        <v>1.9808322472401611E-2</v>
      </c>
      <c r="BK107" s="11">
        <f t="shared" si="109"/>
        <v>2.7906048760012656E-2</v>
      </c>
      <c r="BL107" s="11">
        <f t="shared" si="107"/>
        <v>3.8895885993787994E-2</v>
      </c>
      <c r="BM107" s="11">
        <f t="shared" si="107"/>
        <v>5.3731115961922801E-2</v>
      </c>
      <c r="BN107" s="11">
        <f t="shared" si="107"/>
        <v>7.366210154947464E-2</v>
      </c>
      <c r="BO107" s="11">
        <f t="shared" si="107"/>
        <v>0.10032494515543615</v>
      </c>
      <c r="BP107" s="11">
        <f t="shared" si="107"/>
        <v>0.13585567593365497</v>
      </c>
      <c r="BQ107" s="11">
        <f t="shared" si="107"/>
        <v>0.18303709263074719</v>
      </c>
      <c r="BR107" s="11"/>
    </row>
    <row r="108" spans="2:70" x14ac:dyDescent="0.25">
      <c r="B108" s="12" t="s">
        <v>62</v>
      </c>
      <c r="C108" s="7">
        <f>+C83*500</f>
        <v>0</v>
      </c>
      <c r="D108" s="7">
        <f t="shared" ref="D108:L108" si="114">+D83*500</f>
        <v>0</v>
      </c>
      <c r="E108" s="7">
        <f t="shared" si="114"/>
        <v>0</v>
      </c>
      <c r="F108" s="7">
        <f t="shared" si="114"/>
        <v>0</v>
      </c>
      <c r="G108" s="7">
        <f t="shared" si="114"/>
        <v>0</v>
      </c>
      <c r="H108" s="7">
        <f t="shared" si="114"/>
        <v>0</v>
      </c>
      <c r="I108" s="7">
        <f t="shared" si="114"/>
        <v>0</v>
      </c>
      <c r="J108" s="7">
        <f t="shared" si="114"/>
        <v>0</v>
      </c>
      <c r="K108" s="7">
        <f t="shared" si="114"/>
        <v>0</v>
      </c>
      <c r="L108" s="7">
        <f t="shared" si="114"/>
        <v>0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BC108" s="7">
        <f t="shared" si="104"/>
        <v>4650</v>
      </c>
      <c r="BD108" s="11">
        <f t="shared" si="109"/>
        <v>1.4106916304790101E-3</v>
      </c>
      <c r="BE108" s="11">
        <f t="shared" si="109"/>
        <v>2.4009577982054549E-3</v>
      </c>
      <c r="BF108" s="11">
        <f t="shared" si="109"/>
        <v>3.8283794709344288E-3</v>
      </c>
      <c r="BG108" s="11">
        <f t="shared" si="109"/>
        <v>5.856322989499574E-3</v>
      </c>
      <c r="BH108" s="11">
        <f t="shared" si="109"/>
        <v>8.7038333799541422E-3</v>
      </c>
      <c r="BI108" s="11">
        <f t="shared" si="109"/>
        <v>1.2663472938760323E-2</v>
      </c>
      <c r="BJ108" s="11">
        <f t="shared" si="109"/>
        <v>1.8124615062247468E-2</v>
      </c>
      <c r="BK108" s="11">
        <f t="shared" si="109"/>
        <v>2.5603799737311601E-2</v>
      </c>
      <c r="BL108" s="11">
        <f t="shared" si="107"/>
        <v>3.5784215114284937E-2</v>
      </c>
      <c r="BM108" s="11">
        <f t="shared" si="107"/>
        <v>4.9566954474873762E-2</v>
      </c>
      <c r="BN108" s="11">
        <f t="shared" si="107"/>
        <v>6.8137443933264E-2</v>
      </c>
      <c r="BO108" s="11">
        <f t="shared" si="107"/>
        <v>9.3051386631666969E-2</v>
      </c>
      <c r="BP108" s="11">
        <f t="shared" si="107"/>
        <v>0.12634577861829904</v>
      </c>
      <c r="BQ108" s="11">
        <f t="shared" si="107"/>
        <v>0.17068208887817163</v>
      </c>
      <c r="BR108" s="11"/>
    </row>
    <row r="109" spans="2:70" x14ac:dyDescent="0.25">
      <c r="B109" s="12" t="s">
        <v>21</v>
      </c>
      <c r="C109" s="7">
        <f>+C84*200</f>
        <v>0</v>
      </c>
      <c r="D109" s="7">
        <f t="shared" ref="D109:L109" si="115">+D84*200</f>
        <v>0</v>
      </c>
      <c r="E109" s="7">
        <f t="shared" si="115"/>
        <v>0</v>
      </c>
      <c r="F109" s="7">
        <f t="shared" si="115"/>
        <v>0</v>
      </c>
      <c r="G109" s="7">
        <f t="shared" si="115"/>
        <v>0</v>
      </c>
      <c r="H109" s="7">
        <f t="shared" si="115"/>
        <v>0</v>
      </c>
      <c r="I109" s="7">
        <f t="shared" si="115"/>
        <v>0</v>
      </c>
      <c r="J109" s="7">
        <f t="shared" si="115"/>
        <v>0</v>
      </c>
      <c r="K109" s="7">
        <f t="shared" si="115"/>
        <v>0</v>
      </c>
      <c r="L109" s="7">
        <f t="shared" si="115"/>
        <v>0</v>
      </c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BC109" s="7">
        <f t="shared" si="104"/>
        <v>4700</v>
      </c>
      <c r="BD109" s="11">
        <f t="shared" si="109"/>
        <v>1.2696224674311092E-3</v>
      </c>
      <c r="BE109" s="11">
        <f t="shared" si="109"/>
        <v>2.1668644128804231E-3</v>
      </c>
      <c r="BF109" s="11">
        <f t="shared" si="109"/>
        <v>3.4646834211956579E-3</v>
      </c>
      <c r="BG109" s="11">
        <f t="shared" si="109"/>
        <v>5.3146131129708628E-3</v>
      </c>
      <c r="BH109" s="11">
        <f t="shared" si="109"/>
        <v>7.9204883757582681E-3</v>
      </c>
      <c r="BI109" s="11">
        <f t="shared" si="109"/>
        <v>1.1555419056618792E-2</v>
      </c>
      <c r="BJ109" s="11">
        <f t="shared" si="109"/>
        <v>1.6584022781956427E-2</v>
      </c>
      <c r="BK109" s="11">
        <f t="shared" si="109"/>
        <v>2.3491486258983386E-2</v>
      </c>
      <c r="BL109" s="11">
        <f t="shared" si="107"/>
        <v>3.2921477905142126E-2</v>
      </c>
      <c r="BM109" s="11">
        <f t="shared" si="107"/>
        <v>4.5725515503071024E-2</v>
      </c>
      <c r="BN109" s="11">
        <f t="shared" si="107"/>
        <v>6.3027135638269172E-2</v>
      </c>
      <c r="BO109" s="11">
        <f t="shared" si="107"/>
        <v>8.6305161100871067E-2</v>
      </c>
      <c r="BP109" s="11">
        <f t="shared" si="107"/>
        <v>0.11750157411501803</v>
      </c>
      <c r="BQ109" s="11">
        <f t="shared" si="107"/>
        <v>0.15916104787889493</v>
      </c>
      <c r="BR109" s="11"/>
    </row>
    <row r="110" spans="2:70" x14ac:dyDescent="0.25">
      <c r="B110" s="12" t="s">
        <v>64</v>
      </c>
      <c r="C110" s="7">
        <f>SUM(C108:C109)</f>
        <v>0</v>
      </c>
      <c r="D110" s="7">
        <f t="shared" ref="D110:L110" si="116">SUM(D108:D109)</f>
        <v>0</v>
      </c>
      <c r="E110" s="7">
        <f t="shared" si="116"/>
        <v>0</v>
      </c>
      <c r="F110" s="7">
        <f t="shared" si="116"/>
        <v>0</v>
      </c>
      <c r="G110" s="7">
        <f t="shared" si="116"/>
        <v>0</v>
      </c>
      <c r="H110" s="7">
        <f t="shared" si="116"/>
        <v>0</v>
      </c>
      <c r="I110" s="7">
        <f t="shared" si="116"/>
        <v>0</v>
      </c>
      <c r="J110" s="7">
        <f t="shared" si="116"/>
        <v>0</v>
      </c>
      <c r="K110" s="7">
        <f t="shared" si="116"/>
        <v>0</v>
      </c>
      <c r="L110" s="7">
        <f t="shared" si="116"/>
        <v>0</v>
      </c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BC110" s="7">
        <f>+BC109+50</f>
        <v>4750</v>
      </c>
      <c r="BD110" s="11">
        <f t="shared" si="109"/>
        <v>1.1426602206879982E-3</v>
      </c>
      <c r="BE110" s="11">
        <f t="shared" si="109"/>
        <v>1.955595132624582E-3</v>
      </c>
      <c r="BF110" s="11">
        <f t="shared" si="109"/>
        <v>3.13553849618207E-3</v>
      </c>
      <c r="BG110" s="11">
        <f t="shared" si="109"/>
        <v>4.8230114000210574E-3</v>
      </c>
      <c r="BH110" s="11">
        <f t="shared" si="109"/>
        <v>7.207644421940022E-3</v>
      </c>
      <c r="BI110" s="11">
        <f t="shared" si="109"/>
        <v>1.0544319889164645E-2</v>
      </c>
      <c r="BJ110" s="11">
        <f t="shared" si="109"/>
        <v>1.5174380845490125E-2</v>
      </c>
      <c r="BK110" s="11">
        <f t="shared" si="109"/>
        <v>2.1553438642617249E-2</v>
      </c>
      <c r="BL110" s="11">
        <f t="shared" si="107"/>
        <v>3.0287759672730744E-2</v>
      </c>
      <c r="BM110" s="11">
        <f t="shared" si="107"/>
        <v>4.2181788051583E-2</v>
      </c>
      <c r="BN110" s="11">
        <f t="shared" si="107"/>
        <v>5.8300100465398949E-2</v>
      </c>
      <c r="BO110" s="11">
        <f t="shared" si="107"/>
        <v>8.0048036921057872E-2</v>
      </c>
      <c r="BP110" s="11">
        <f t="shared" si="107"/>
        <v>0.1092764639269667</v>
      </c>
      <c r="BQ110" s="11">
        <f t="shared" si="107"/>
        <v>0.14841767714706941</v>
      </c>
      <c r="BR110" s="11"/>
    </row>
    <row r="111" spans="2:70" x14ac:dyDescent="0.25">
      <c r="BC111" s="7">
        <f t="shared" ref="BC111:BC115" si="117">+BC110+50</f>
        <v>4800</v>
      </c>
      <c r="BD111" s="11">
        <f t="shared" si="109"/>
        <v>1.0283941986191985E-3</v>
      </c>
      <c r="BE111" s="11">
        <f t="shared" si="109"/>
        <v>1.7649246071936853E-3</v>
      </c>
      <c r="BF111" s="11">
        <f t="shared" si="109"/>
        <v>2.8376623390447731E-3</v>
      </c>
      <c r="BG111" s="11">
        <f t="shared" si="109"/>
        <v>4.3768828455191091E-3</v>
      </c>
      <c r="BH111" s="11">
        <f t="shared" si="109"/>
        <v>6.5589564239654187E-3</v>
      </c>
      <c r="BI111" s="11">
        <f t="shared" si="109"/>
        <v>9.6216918988627359E-3</v>
      </c>
      <c r="BJ111" s="11">
        <f t="shared" si="109"/>
        <v>1.388455847362346E-2</v>
      </c>
      <c r="BK111" s="11">
        <f t="shared" si="109"/>
        <v>1.9775279954601318E-2</v>
      </c>
      <c r="BL111" s="11">
        <f t="shared" si="107"/>
        <v>2.7864738898912271E-2</v>
      </c>
      <c r="BM111" s="11">
        <f t="shared" si="107"/>
        <v>3.89126994775853E-2</v>
      </c>
      <c r="BN111" s="11">
        <f t="shared" si="107"/>
        <v>5.3927592930493998E-2</v>
      </c>
      <c r="BO111" s="11">
        <f t="shared" si="107"/>
        <v>7.4244554244281127E-2</v>
      </c>
      <c r="BP111" s="11">
        <f t="shared" si="107"/>
        <v>0.10162711145207896</v>
      </c>
      <c r="BQ111" s="11">
        <f t="shared" si="107"/>
        <v>0.13839948393964213</v>
      </c>
      <c r="BR111" s="11"/>
    </row>
    <row r="112" spans="2:70" x14ac:dyDescent="0.25">
      <c r="C112" s="2">
        <f>MIN(ROUND(C83*1.5+C84*0.5,0),15)</f>
        <v>0</v>
      </c>
      <c r="D112" s="2">
        <f t="shared" ref="D112:L112" si="118">MIN(ROUND(D83*1.5+D84*0.5,0),15)</f>
        <v>0</v>
      </c>
      <c r="E112" s="2">
        <f t="shared" si="118"/>
        <v>0</v>
      </c>
      <c r="F112" s="2">
        <f t="shared" si="118"/>
        <v>0</v>
      </c>
      <c r="G112" s="2">
        <f t="shared" si="118"/>
        <v>0</v>
      </c>
      <c r="H112" s="2">
        <f t="shared" si="118"/>
        <v>0</v>
      </c>
      <c r="I112" s="2">
        <f t="shared" si="118"/>
        <v>0</v>
      </c>
      <c r="J112" s="2">
        <f t="shared" si="118"/>
        <v>0</v>
      </c>
      <c r="K112" s="2">
        <f t="shared" si="118"/>
        <v>0</v>
      </c>
      <c r="L112" s="2">
        <f t="shared" si="118"/>
        <v>0</v>
      </c>
      <c r="BC112" s="7">
        <f t="shared" si="117"/>
        <v>4850</v>
      </c>
      <c r="BD112" s="11">
        <f t="shared" si="109"/>
        <v>9.255547787572787E-4</v>
      </c>
      <c r="BE112" s="11">
        <f t="shared" si="109"/>
        <v>1.5928444579923009E-3</v>
      </c>
      <c r="BF112" s="11">
        <f t="shared" si="109"/>
        <v>2.5680844168355192E-3</v>
      </c>
      <c r="BG112" s="11">
        <f t="shared" si="109"/>
        <v>3.972021182308591E-3</v>
      </c>
      <c r="BH112" s="11">
        <f t="shared" si="109"/>
        <v>5.9686503458085301E-3</v>
      </c>
      <c r="BI112" s="11">
        <f t="shared" si="109"/>
        <v>8.7797938577122443E-3</v>
      </c>
      <c r="BJ112" s="11">
        <f t="shared" si="109"/>
        <v>1.2704371003365461E-2</v>
      </c>
      <c r="BK112" s="11">
        <f t="shared" si="109"/>
        <v>1.8143819358346702E-2</v>
      </c>
      <c r="BL112" s="11">
        <f t="shared" si="107"/>
        <v>2.5635559786999277E-2</v>
      </c>
      <c r="BM112" s="11">
        <f t="shared" si="107"/>
        <v>3.5896965268072421E-2</v>
      </c>
      <c r="BN112" s="11">
        <f t="shared" si="107"/>
        <v>4.9883023460706923E-2</v>
      </c>
      <c r="BO112" s="11">
        <f t="shared" si="107"/>
        <v>6.8861824061570709E-2</v>
      </c>
      <c r="BP112" s="11">
        <f t="shared" si="107"/>
        <v>9.4513213650433373E-2</v>
      </c>
      <c r="BQ112" s="11">
        <f t="shared" si="107"/>
        <v>0.12905751877371618</v>
      </c>
      <c r="BR112" s="11"/>
    </row>
    <row r="113" spans="2:70" x14ac:dyDescent="0.25">
      <c r="B113" s="14" t="s">
        <v>68</v>
      </c>
      <c r="BC113" s="7">
        <f t="shared" si="117"/>
        <v>4900</v>
      </c>
      <c r="BD113" s="11">
        <f t="shared" si="109"/>
        <v>8.3299930088155086E-4</v>
      </c>
      <c r="BE113" s="11">
        <f t="shared" si="109"/>
        <v>1.4375421233380516E-3</v>
      </c>
      <c r="BF113" s="11">
        <f t="shared" si="109"/>
        <v>2.3241163972361448E-3</v>
      </c>
      <c r="BG113" s="11">
        <f t="shared" si="109"/>
        <v>3.6046092229450456E-3</v>
      </c>
      <c r="BH113" s="11">
        <f t="shared" si="109"/>
        <v>5.4314718146857609E-3</v>
      </c>
      <c r="BI113" s="11">
        <f t="shared" si="109"/>
        <v>8.0115618951624203E-3</v>
      </c>
      <c r="BJ113" s="11">
        <f t="shared" si="109"/>
        <v>1.1624499468079393E-2</v>
      </c>
      <c r="BK113" s="11">
        <f t="shared" si="109"/>
        <v>1.6646954261283091E-2</v>
      </c>
      <c r="BL113" s="11">
        <f t="shared" si="107"/>
        <v>2.3584715004039324E-2</v>
      </c>
      <c r="BM113" s="11">
        <f t="shared" si="107"/>
        <v>3.3114950459796795E-2</v>
      </c>
      <c r="BN113" s="11">
        <f t="shared" si="107"/>
        <v>4.6141796701153877E-2</v>
      </c>
      <c r="BO113" s="11">
        <f t="shared" si="107"/>
        <v>6.3869341817106795E-2</v>
      </c>
      <c r="BP113" s="11">
        <f t="shared" si="107"/>
        <v>8.7897288694902972E-2</v>
      </c>
      <c r="BQ113" s="11">
        <f t="shared" si="107"/>
        <v>0.12034613625649025</v>
      </c>
      <c r="BR113" s="11"/>
    </row>
    <row r="114" spans="2:70" x14ac:dyDescent="0.25">
      <c r="B114" s="12" t="s">
        <v>22</v>
      </c>
      <c r="C114" s="7">
        <f>+C85</f>
        <v>0</v>
      </c>
      <c r="D114" s="7">
        <f t="shared" ref="D114:L114" si="119">+D85</f>
        <v>0</v>
      </c>
      <c r="E114" s="7">
        <f t="shared" si="119"/>
        <v>0</v>
      </c>
      <c r="F114" s="7">
        <f t="shared" si="119"/>
        <v>0</v>
      </c>
      <c r="G114" s="7">
        <f t="shared" si="119"/>
        <v>0</v>
      </c>
      <c r="H114" s="7">
        <f t="shared" si="119"/>
        <v>0</v>
      </c>
      <c r="I114" s="7">
        <f t="shared" si="119"/>
        <v>0</v>
      </c>
      <c r="J114" s="7">
        <f t="shared" si="119"/>
        <v>0</v>
      </c>
      <c r="K114" s="7">
        <f t="shared" si="119"/>
        <v>0</v>
      </c>
      <c r="L114" s="7">
        <f t="shared" si="119"/>
        <v>0</v>
      </c>
      <c r="M114" s="7"/>
      <c r="BC114" s="7">
        <f t="shared" si="117"/>
        <v>4950</v>
      </c>
      <c r="BD114" s="11">
        <f t="shared" si="109"/>
        <v>7.4969937079339582E-4</v>
      </c>
      <c r="BE114" s="11">
        <f t="shared" si="109"/>
        <v>1.2973817663125915E-3</v>
      </c>
      <c r="BF114" s="11">
        <f t="shared" si="109"/>
        <v>2.1033253394987109E-3</v>
      </c>
      <c r="BG114" s="11">
        <f t="shared" si="109"/>
        <v>3.2711828698226285E-3</v>
      </c>
      <c r="BH114" s="11">
        <f t="shared" si="109"/>
        <v>4.9426393513640416E-3</v>
      </c>
      <c r="BI114" s="11">
        <f t="shared" si="109"/>
        <v>7.3105502293357065E-3</v>
      </c>
      <c r="BJ114" s="11">
        <f t="shared" si="109"/>
        <v>1.0636417013292642E-2</v>
      </c>
      <c r="BK114" s="11">
        <f t="shared" si="109"/>
        <v>1.527358053472723E-2</v>
      </c>
      <c r="BL114" s="11">
        <f t="shared" si="107"/>
        <v>2.1697937803716167E-2</v>
      </c>
      <c r="BM114" s="11">
        <f t="shared" si="107"/>
        <v>3.054854179916253E-2</v>
      </c>
      <c r="BN114" s="11">
        <f t="shared" si="107"/>
        <v>4.268116194856731E-2</v>
      </c>
      <c r="BO114" s="11">
        <f t="shared" si="107"/>
        <v>5.9238814535366516E-2</v>
      </c>
      <c r="BP114" s="11">
        <f t="shared" si="107"/>
        <v>8.1744478486259708E-2</v>
      </c>
      <c r="BQ114" s="11">
        <f t="shared" si="107"/>
        <v>0.11222277205917708</v>
      </c>
      <c r="BR114" s="11"/>
    </row>
    <row r="115" spans="2:70" x14ac:dyDescent="0.25">
      <c r="B115" s="12" t="s">
        <v>55</v>
      </c>
      <c r="C115" s="8">
        <f>+C90</f>
        <v>0</v>
      </c>
      <c r="D115" s="8">
        <f t="shared" ref="D115:L115" si="120">+D90</f>
        <v>0</v>
      </c>
      <c r="E115" s="8">
        <f t="shared" si="120"/>
        <v>0</v>
      </c>
      <c r="F115" s="8">
        <f t="shared" si="120"/>
        <v>0</v>
      </c>
      <c r="G115" s="8">
        <f t="shared" si="120"/>
        <v>0</v>
      </c>
      <c r="H115" s="8">
        <f t="shared" si="120"/>
        <v>0</v>
      </c>
      <c r="I115" s="8">
        <f t="shared" si="120"/>
        <v>0</v>
      </c>
      <c r="J115" s="8">
        <f t="shared" si="120"/>
        <v>0</v>
      </c>
      <c r="K115" s="8">
        <f t="shared" si="120"/>
        <v>0</v>
      </c>
      <c r="L115" s="8">
        <f t="shared" si="120"/>
        <v>0</v>
      </c>
      <c r="M115" s="8"/>
      <c r="BC115" s="7">
        <f t="shared" si="117"/>
        <v>5000</v>
      </c>
      <c r="BD115" s="11">
        <f t="shared" si="109"/>
        <v>6.747294337140562E-4</v>
      </c>
      <c r="BE115" s="11">
        <f t="shared" si="109"/>
        <v>1.1708870440971138E-3</v>
      </c>
      <c r="BF115" s="11">
        <f t="shared" si="109"/>
        <v>1.9035094322463332E-3</v>
      </c>
      <c r="BG115" s="11">
        <f t="shared" si="109"/>
        <v>2.9685984543640349E-3</v>
      </c>
      <c r="BH115" s="11">
        <f t="shared" si="109"/>
        <v>4.4978018097412767E-3</v>
      </c>
      <c r="BI115" s="11">
        <f t="shared" si="109"/>
        <v>6.6708770842688302E-3</v>
      </c>
      <c r="BJ115" s="11">
        <f t="shared" si="109"/>
        <v>9.7323215671627633E-3</v>
      </c>
      <c r="BK115" s="11">
        <f t="shared" si="109"/>
        <v>1.4013510140612228E-2</v>
      </c>
      <c r="BL115" s="11">
        <f t="shared" si="107"/>
        <v>1.9962102779418865E-2</v>
      </c>
      <c r="BM115" s="11">
        <f t="shared" si="107"/>
        <v>2.818102980972742E-2</v>
      </c>
      <c r="BN115" s="11">
        <f t="shared" si="107"/>
        <v>3.9480074802424742E-2</v>
      </c>
      <c r="BO115" s="11">
        <f t="shared" si="107"/>
        <v>5.4944000481552409E-2</v>
      </c>
      <c r="BP115" s="11">
        <f t="shared" si="107"/>
        <v>7.6022364992221481E-2</v>
      </c>
      <c r="BQ115" s="11">
        <f t="shared" si="107"/>
        <v>0.10464773494518255</v>
      </c>
      <c r="BR115" s="11"/>
    </row>
    <row r="116" spans="2:70" x14ac:dyDescent="0.25">
      <c r="B116" s="3" t="s">
        <v>23</v>
      </c>
      <c r="C116" s="2">
        <f>+C114-(C114*C115)</f>
        <v>0</v>
      </c>
      <c r="D116" s="2">
        <f t="shared" ref="D116:L116" si="121">+D114-(D114*D115)</f>
        <v>0</v>
      </c>
      <c r="E116" s="2">
        <f t="shared" si="121"/>
        <v>0</v>
      </c>
      <c r="F116" s="2">
        <f t="shared" si="121"/>
        <v>0</v>
      </c>
      <c r="G116" s="2">
        <f t="shared" si="121"/>
        <v>0</v>
      </c>
      <c r="H116" s="2">
        <f t="shared" si="121"/>
        <v>0</v>
      </c>
      <c r="I116" s="2">
        <f t="shared" si="121"/>
        <v>0</v>
      </c>
      <c r="J116" s="2">
        <f t="shared" si="121"/>
        <v>0</v>
      </c>
      <c r="K116" s="2">
        <f t="shared" si="121"/>
        <v>0</v>
      </c>
      <c r="L116" s="2">
        <f t="shared" si="121"/>
        <v>0</v>
      </c>
      <c r="BC116" s="7">
        <f>+BC115+50</f>
        <v>5050</v>
      </c>
      <c r="BD116" s="11">
        <f t="shared" si="109"/>
        <v>6.0725649034265063E-4</v>
      </c>
      <c r="BE116" s="11">
        <f t="shared" si="109"/>
        <v>1.0567255572976452E-3</v>
      </c>
      <c r="BF116" s="11">
        <f t="shared" si="109"/>
        <v>1.7226760361829315E-3</v>
      </c>
      <c r="BG116" s="11">
        <f t="shared" si="109"/>
        <v>2.6940030973353615E-3</v>
      </c>
      <c r="BH116" s="11">
        <f t="shared" si="109"/>
        <v>4.092999646864561E-3</v>
      </c>
      <c r="BI116" s="11">
        <f t="shared" si="109"/>
        <v>6.0871753393953055E-3</v>
      </c>
      <c r="BJ116" s="11">
        <f t="shared" si="109"/>
        <v>8.9050742339539263E-3</v>
      </c>
      <c r="BK116" s="11">
        <f t="shared" si="109"/>
        <v>1.2857395554011714E-2</v>
      </c>
      <c r="BL116" s="11">
        <f t="shared" si="107"/>
        <v>1.8365134557065347E-2</v>
      </c>
      <c r="BM116" s="11">
        <f t="shared" si="107"/>
        <v>2.5996999999473532E-2</v>
      </c>
      <c r="BN116" s="11">
        <f t="shared" si="107"/>
        <v>3.6519069192242869E-2</v>
      </c>
      <c r="BO116" s="11">
        <f t="shared" si="107"/>
        <v>5.0960560446639831E-2</v>
      </c>
      <c r="BP116" s="11">
        <f t="shared" si="107"/>
        <v>7.070079944276593E-2</v>
      </c>
      <c r="BQ116" s="11">
        <f t="shared" si="107"/>
        <v>9.7584012836382655E-2</v>
      </c>
      <c r="BR116" s="11"/>
    </row>
    <row r="117" spans="2:70" x14ac:dyDescent="0.25">
      <c r="B117" s="3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144">
        <f>+N118+N165</f>
        <v>0</v>
      </c>
      <c r="BC117" s="7">
        <f t="shared" ref="BC117:BC135" si="122">+BC116+50</f>
        <v>5100</v>
      </c>
      <c r="BD117" s="11">
        <f t="shared" si="109"/>
        <v>5.4653084130838563E-4</v>
      </c>
      <c r="BE117" s="11">
        <f t="shared" si="109"/>
        <v>9.5369481546112478E-4</v>
      </c>
      <c r="BF117" s="11">
        <f t="shared" si="109"/>
        <v>1.5590218127455528E-3</v>
      </c>
      <c r="BG117" s="11">
        <f t="shared" si="109"/>
        <v>2.4448078108318403E-3</v>
      </c>
      <c r="BH117" s="11">
        <f t="shared" si="109"/>
        <v>3.7246296786467496E-3</v>
      </c>
      <c r="BI117" s="11">
        <f t="shared" si="109"/>
        <v>5.5545474971982148E-3</v>
      </c>
      <c r="BJ117" s="11">
        <f t="shared" si="109"/>
        <v>8.1481429240678402E-3</v>
      </c>
      <c r="BK117" s="11">
        <f t="shared" si="109"/>
        <v>1.1796660420805743E-2</v>
      </c>
      <c r="BL117" s="11">
        <f t="shared" si="107"/>
        <v>1.6895923792500111E-2</v>
      </c>
      <c r="BM117" s="11">
        <f t="shared" si="107"/>
        <v>2.3982232499514321E-2</v>
      </c>
      <c r="BN117" s="11">
        <f t="shared" si="107"/>
        <v>3.3780139002824637E-2</v>
      </c>
      <c r="BO117" s="11">
        <f t="shared" si="107"/>
        <v>4.7265919814258414E-2</v>
      </c>
      <c r="BP117" s="11">
        <f t="shared" si="107"/>
        <v>6.5751743481772276E-2</v>
      </c>
      <c r="BQ117" s="11">
        <f t="shared" si="107"/>
        <v>9.0997091969926766E-2</v>
      </c>
      <c r="BR117" s="11"/>
    </row>
    <row r="118" spans="2:70" x14ac:dyDescent="0.25">
      <c r="B118" s="3" t="s">
        <v>72</v>
      </c>
      <c r="C118" s="13" t="str">
        <f>IF(C83&gt;0,VLOOKUP(C116,$BC$18:$BQ$135,C112,TRUE)*10,"")</f>
        <v/>
      </c>
      <c r="D118" s="13" t="str">
        <f t="shared" ref="D118:L118" si="123">IF(D83&gt;0,VLOOKUP(D116,$BC$18:$BQ$135,D112,TRUE)*10,"")</f>
        <v/>
      </c>
      <c r="E118" s="13" t="str">
        <f t="shared" si="123"/>
        <v/>
      </c>
      <c r="F118" s="13" t="str">
        <f t="shared" si="123"/>
        <v/>
      </c>
      <c r="G118" s="13" t="str">
        <f t="shared" si="123"/>
        <v/>
      </c>
      <c r="H118" s="13" t="str">
        <f t="shared" si="123"/>
        <v/>
      </c>
      <c r="I118" s="13" t="str">
        <f t="shared" si="123"/>
        <v/>
      </c>
      <c r="J118" s="13" t="str">
        <f t="shared" si="123"/>
        <v/>
      </c>
      <c r="K118" s="13" t="str">
        <f t="shared" si="123"/>
        <v/>
      </c>
      <c r="L118" s="13" t="str">
        <f t="shared" si="123"/>
        <v/>
      </c>
      <c r="M118" s="13"/>
      <c r="N118" s="13">
        <f>SUM(C118:L118)</f>
        <v>0</v>
      </c>
      <c r="BC118" s="7">
        <f t="shared" si="122"/>
        <v>5150</v>
      </c>
      <c r="BD118" s="11">
        <f t="shared" si="109"/>
        <v>4.9187775717754705E-4</v>
      </c>
      <c r="BE118" s="11">
        <f t="shared" si="109"/>
        <v>8.6070957095366507E-4</v>
      </c>
      <c r="BF118" s="11">
        <f t="shared" si="109"/>
        <v>1.4109147405347252E-3</v>
      </c>
      <c r="BG118" s="11">
        <f t="shared" si="109"/>
        <v>2.2186630883298947E-3</v>
      </c>
      <c r="BH118" s="11">
        <f t="shared" si="109"/>
        <v>3.3894130075685413E-3</v>
      </c>
      <c r="BI118" s="11">
        <f t="shared" si="109"/>
        <v>5.0685245911933699E-3</v>
      </c>
      <c r="BJ118" s="11">
        <f t="shared" si="109"/>
        <v>7.4555507755220711E-3</v>
      </c>
      <c r="BK118" s="11">
        <f t="shared" si="109"/>
        <v>1.0823435936089264E-2</v>
      </c>
      <c r="BL118" s="11">
        <f t="shared" si="107"/>
        <v>1.5544249889100095E-2</v>
      </c>
      <c r="BM118" s="11">
        <f t="shared" si="107"/>
        <v>2.2123609480801949E-2</v>
      </c>
      <c r="BN118" s="11">
        <f t="shared" si="107"/>
        <v>3.1246628577612772E-2</v>
      </c>
      <c r="BO118" s="11">
        <f t="shared" si="107"/>
        <v>4.3839140627724656E-2</v>
      </c>
      <c r="BP118" s="11">
        <f t="shared" si="107"/>
        <v>6.1149121438048175E-2</v>
      </c>
      <c r="BQ118" s="11">
        <f t="shared" si="107"/>
        <v>8.4854788261956651E-2</v>
      </c>
      <c r="BR118" s="11"/>
    </row>
    <row r="119" spans="2:70" x14ac:dyDescent="0.25">
      <c r="C119" s="6" t="str">
        <f>IFERROR(C118/$N117,"")</f>
        <v/>
      </c>
      <c r="D119" s="6" t="str">
        <f t="shared" ref="D119:L119" si="124">IFERROR(D118/$N117,"")</f>
        <v/>
      </c>
      <c r="E119" s="6" t="str">
        <f t="shared" si="124"/>
        <v/>
      </c>
      <c r="F119" s="6" t="str">
        <f t="shared" si="124"/>
        <v/>
      </c>
      <c r="G119" s="6" t="str">
        <f t="shared" si="124"/>
        <v/>
      </c>
      <c r="H119" s="6" t="str">
        <f t="shared" si="124"/>
        <v/>
      </c>
      <c r="I119" s="6" t="str">
        <f t="shared" si="124"/>
        <v/>
      </c>
      <c r="J119" s="6" t="str">
        <f t="shared" si="124"/>
        <v/>
      </c>
      <c r="K119" s="6" t="str">
        <f t="shared" si="124"/>
        <v/>
      </c>
      <c r="L119" s="6" t="str">
        <f t="shared" si="124"/>
        <v/>
      </c>
      <c r="M119" s="6"/>
      <c r="N119" s="27" t="e">
        <f>AVERAGE(C119:L119)</f>
        <v>#DIV/0!</v>
      </c>
      <c r="BC119" s="7">
        <f t="shared" si="122"/>
        <v>5200</v>
      </c>
      <c r="BD119" s="11">
        <f t="shared" si="109"/>
        <v>4.4268998145979236E-4</v>
      </c>
      <c r="BE119" s="11">
        <f t="shared" si="109"/>
        <v>7.7679038778568266E-4</v>
      </c>
      <c r="BF119" s="11">
        <f t="shared" si="109"/>
        <v>1.2768778401839262E-3</v>
      </c>
      <c r="BG119" s="11">
        <f t="shared" si="109"/>
        <v>2.0134367526593792E-3</v>
      </c>
      <c r="BH119" s="11">
        <f t="shared" si="109"/>
        <v>3.0843658368873718E-3</v>
      </c>
      <c r="BI119" s="11">
        <f t="shared" si="109"/>
        <v>4.6250286894639484E-3</v>
      </c>
      <c r="BJ119" s="11">
        <f t="shared" si="109"/>
        <v>6.8218289596026927E-3</v>
      </c>
      <c r="BK119" s="11">
        <f t="shared" si="109"/>
        <v>9.9305024713618965E-3</v>
      </c>
      <c r="BL119" s="11">
        <f t="shared" si="107"/>
        <v>1.4300709897972082E-2</v>
      </c>
      <c r="BM119" s="11">
        <f t="shared" si="107"/>
        <v>2.0409029746039788E-2</v>
      </c>
      <c r="BN119" s="11">
        <f t="shared" si="107"/>
        <v>2.8903131434291799E-2</v>
      </c>
      <c r="BO119" s="11">
        <f t="shared" si="107"/>
        <v>4.0660802932214593E-2</v>
      </c>
      <c r="BP119" s="11">
        <f t="shared" si="107"/>
        <v>5.6868682937384764E-2</v>
      </c>
      <c r="BQ119" s="11">
        <f t="shared" si="107"/>
        <v>7.9127090054274526E-2</v>
      </c>
      <c r="BR119" s="11"/>
    </row>
    <row r="120" spans="2:70" x14ac:dyDescent="0.25">
      <c r="C120" s="4" t="str">
        <f>IFERROR(C119/$N120,"")</f>
        <v/>
      </c>
      <c r="D120" s="4" t="str">
        <f t="shared" ref="D120:L120" si="125">IFERROR(D119/$N120,"")</f>
        <v/>
      </c>
      <c r="E120" s="4" t="str">
        <f t="shared" si="125"/>
        <v/>
      </c>
      <c r="F120" s="4" t="str">
        <f t="shared" si="125"/>
        <v/>
      </c>
      <c r="G120" s="4" t="str">
        <f t="shared" si="125"/>
        <v/>
      </c>
      <c r="H120" s="4" t="str">
        <f t="shared" si="125"/>
        <v/>
      </c>
      <c r="I120" s="4" t="str">
        <f t="shared" si="125"/>
        <v/>
      </c>
      <c r="J120" s="4" t="str">
        <f t="shared" si="125"/>
        <v/>
      </c>
      <c r="K120" s="4" t="str">
        <f t="shared" si="125"/>
        <v/>
      </c>
      <c r="L120" s="4" t="str">
        <f t="shared" si="125"/>
        <v/>
      </c>
      <c r="M120" s="4"/>
      <c r="N120" s="10" t="e">
        <f>+M229</f>
        <v>#DIV/0!</v>
      </c>
      <c r="BC120" s="7">
        <f t="shared" si="122"/>
        <v>5250</v>
      </c>
      <c r="BD120" s="11">
        <f t="shared" si="109"/>
        <v>3.9842098331381316E-4</v>
      </c>
      <c r="BE120" s="11">
        <f t="shared" si="109"/>
        <v>7.0105332497657862E-4</v>
      </c>
      <c r="BF120" s="11">
        <f t="shared" si="109"/>
        <v>1.1555744453664531E-3</v>
      </c>
      <c r="BG120" s="11">
        <f t="shared" si="109"/>
        <v>1.8271938530383864E-3</v>
      </c>
      <c r="BH120" s="11">
        <f t="shared" si="109"/>
        <v>2.8067729115675076E-3</v>
      </c>
      <c r="BI120" s="11">
        <f t="shared" si="109"/>
        <v>4.2203386791358514E-3</v>
      </c>
      <c r="BJ120" s="11">
        <f t="shared" si="109"/>
        <v>6.2419734980364615E-3</v>
      </c>
      <c r="BK120" s="11">
        <f t="shared" si="109"/>
        <v>9.1112360174745357E-3</v>
      </c>
      <c r="BL120" s="11">
        <f t="shared" si="107"/>
        <v>1.315665310613431E-2</v>
      </c>
      <c r="BM120" s="11">
        <f t="shared" si="107"/>
        <v>1.8827329940721695E-2</v>
      </c>
      <c r="BN120" s="11">
        <f t="shared" si="107"/>
        <v>2.6735396576719899E-2</v>
      </c>
      <c r="BO120" s="11">
        <f t="shared" si="107"/>
        <v>3.7712894719629013E-2</v>
      </c>
      <c r="BP120" s="11">
        <f t="shared" si="107"/>
        <v>5.2887875131767792E-2</v>
      </c>
      <c r="BQ120" s="11">
        <f t="shared" si="107"/>
        <v>7.3786011475610938E-2</v>
      </c>
      <c r="BR120" s="11"/>
    </row>
    <row r="121" spans="2:70" x14ac:dyDescent="0.25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BC121" s="7">
        <f t="shared" si="122"/>
        <v>5300</v>
      </c>
      <c r="BD121" s="11">
        <f t="shared" si="109"/>
        <v>3.5857888498243187E-4</v>
      </c>
      <c r="BE121" s="11">
        <f t="shared" si="109"/>
        <v>6.3270062579136213E-4</v>
      </c>
      <c r="BF121" s="11">
        <f t="shared" si="109"/>
        <v>1.0457948730566399E-3</v>
      </c>
      <c r="BG121" s="11">
        <f t="shared" si="109"/>
        <v>1.6581784216323353E-3</v>
      </c>
      <c r="BH121" s="11">
        <f t="shared" si="109"/>
        <v>2.5541633495264312E-3</v>
      </c>
      <c r="BI121" s="11">
        <f t="shared" si="109"/>
        <v>3.8510590447114633E-3</v>
      </c>
      <c r="BJ121" s="11">
        <f t="shared" si="109"/>
        <v>5.7114057507033607E-3</v>
      </c>
      <c r="BK121" s="11">
        <f t="shared" si="109"/>
        <v>8.3595590460328831E-3</v>
      </c>
      <c r="BL121" s="11">
        <f t="shared" si="107"/>
        <v>1.210412085764356E-2</v>
      </c>
      <c r="BM121" s="11">
        <f t="shared" si="107"/>
        <v>1.7368211870315755E-2</v>
      </c>
      <c r="BN121" s="11">
        <f t="shared" si="107"/>
        <v>2.4730241833465894E-2</v>
      </c>
      <c r="BO121" s="11">
        <f t="shared" si="107"/>
        <v>3.4978709852455887E-2</v>
      </c>
      <c r="BP121" s="11">
        <f t="shared" si="107"/>
        <v>4.9185723872544017E-2</v>
      </c>
      <c r="BQ121" s="11">
        <f t="shared" si="107"/>
        <v>6.8805455701007157E-2</v>
      </c>
      <c r="BR121" s="11"/>
    </row>
    <row r="122" spans="2:70" x14ac:dyDescent="0.25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142"/>
      <c r="BC122" s="7">
        <f t="shared" si="122"/>
        <v>5350</v>
      </c>
      <c r="BD122" s="11">
        <f t="shared" si="109"/>
        <v>3.227209964841887E-4</v>
      </c>
      <c r="BE122" s="11">
        <f t="shared" si="109"/>
        <v>5.7101231477670435E-4</v>
      </c>
      <c r="BF122" s="11">
        <f t="shared" si="109"/>
        <v>9.4644436011625892E-4</v>
      </c>
      <c r="BG122" s="11">
        <f t="shared" si="109"/>
        <v>1.504796917631344E-3</v>
      </c>
      <c r="BH122" s="11">
        <f t="shared" si="109"/>
        <v>2.3242886480690519E-3</v>
      </c>
      <c r="BI122" s="11">
        <f t="shared" si="109"/>
        <v>3.5140913782992092E-3</v>
      </c>
      <c r="BJ122" s="11">
        <f t="shared" si="109"/>
        <v>5.2259362618935733E-3</v>
      </c>
      <c r="BK122" s="11">
        <f t="shared" si="109"/>
        <v>7.6698954247351675E-3</v>
      </c>
      <c r="BL122" s="11">
        <f t="shared" si="107"/>
        <v>1.113579118903207E-2</v>
      </c>
      <c r="BM122" s="11">
        <f t="shared" si="107"/>
        <v>1.6022175450366275E-2</v>
      </c>
      <c r="BN122" s="11">
        <f t="shared" si="107"/>
        <v>2.2875473695955939E-2</v>
      </c>
      <c r="BO122" s="11">
        <f t="shared" si="107"/>
        <v>3.2442753388152813E-2</v>
      </c>
      <c r="BP122" s="11">
        <f t="shared" si="107"/>
        <v>4.5742723201465905E-2</v>
      </c>
      <c r="BQ122" s="11">
        <f t="shared" si="107"/>
        <v>6.4161087441189132E-2</v>
      </c>
      <c r="BR122" s="11"/>
    </row>
    <row r="123" spans="2:70" x14ac:dyDescent="0.25">
      <c r="B123" t="s">
        <v>31</v>
      </c>
      <c r="C123" s="7">
        <f>+C91+'R3'!C123*0.5</f>
        <v>0</v>
      </c>
      <c r="D123" s="7">
        <f>+D91+'R3'!D123*0.5</f>
        <v>0</v>
      </c>
      <c r="E123" s="7">
        <f>+E91+'R3'!E123*0.5</f>
        <v>0</v>
      </c>
      <c r="F123" s="7">
        <f>+F91+'R3'!F123*0.5</f>
        <v>0</v>
      </c>
      <c r="G123" s="7">
        <f>+G91+'R3'!G123*0.5</f>
        <v>0</v>
      </c>
      <c r="H123" s="7">
        <f>+H91+'R3'!H123*0.5</f>
        <v>0</v>
      </c>
      <c r="I123" s="7">
        <f>+I91+'R3'!I123*0.5</f>
        <v>0</v>
      </c>
      <c r="J123" s="7">
        <f>+J91+'R3'!J123*0.5</f>
        <v>0</v>
      </c>
      <c r="K123" s="7">
        <f>+K91+'R3'!K123*0.5</f>
        <v>0</v>
      </c>
      <c r="L123" s="7">
        <f>+L91+'R3'!L123*0.5</f>
        <v>0</v>
      </c>
      <c r="M123" s="7">
        <f>+C138+'R3'!M123*0.5</f>
        <v>0</v>
      </c>
      <c r="N123" s="7">
        <f>+D138+'R3'!N123*0.5</f>
        <v>0</v>
      </c>
      <c r="O123" s="7">
        <f>+E138+'R3'!O123*0.5</f>
        <v>0</v>
      </c>
      <c r="P123" s="7">
        <f>+F138+'R3'!P123*0.5</f>
        <v>0</v>
      </c>
      <c r="Q123" s="7">
        <f>+G138+'R3'!Q123*0.5</f>
        <v>0</v>
      </c>
      <c r="R123" s="7">
        <f>+H138+'R3'!R123*0.5</f>
        <v>0</v>
      </c>
      <c r="S123" s="7">
        <f>+I138+'R3'!S123*0.5</f>
        <v>0</v>
      </c>
      <c r="T123" s="7">
        <f>+J138+'R3'!T123*0.5</f>
        <v>0</v>
      </c>
      <c r="U123" s="7">
        <f>+K138+'R3'!U123*0.5</f>
        <v>0</v>
      </c>
      <c r="V123" s="7">
        <f>+L138+'R3'!V123*0.5</f>
        <v>0</v>
      </c>
      <c r="W123" s="7">
        <f>SUM(C123:V123)</f>
        <v>0</v>
      </c>
      <c r="BC123" s="7">
        <f t="shared" si="122"/>
        <v>5400</v>
      </c>
      <c r="BD123" s="11">
        <f t="shared" si="109"/>
        <v>2.9044889683576983E-4</v>
      </c>
      <c r="BE123" s="11">
        <f t="shared" si="109"/>
        <v>5.1533861408597571E-4</v>
      </c>
      <c r="BF123" s="11">
        <f t="shared" si="109"/>
        <v>8.5653214590521425E-4</v>
      </c>
      <c r="BG123" s="11">
        <f t="shared" si="109"/>
        <v>1.3656032027504444E-3</v>
      </c>
      <c r="BH123" s="11">
        <f t="shared" si="109"/>
        <v>2.1151026697428369E-3</v>
      </c>
      <c r="BI123" s="11">
        <f t="shared" si="109"/>
        <v>3.2066083826980275E-3</v>
      </c>
      <c r="BJ123" s="11">
        <f t="shared" si="109"/>
        <v>4.7817316796326184E-3</v>
      </c>
      <c r="BK123" s="11">
        <f t="shared" si="109"/>
        <v>7.0371290521945139E-3</v>
      </c>
      <c r="BL123" s="11">
        <f t="shared" si="107"/>
        <v>1.0244927893909499E-2</v>
      </c>
      <c r="BM123" s="11">
        <f t="shared" si="107"/>
        <v>1.4780456852962882E-2</v>
      </c>
      <c r="BN123" s="11">
        <f t="shared" si="107"/>
        <v>2.1159813168759232E-2</v>
      </c>
      <c r="BO123" s="11">
        <f t="shared" si="107"/>
        <v>3.0090653767511716E-2</v>
      </c>
      <c r="BP123" s="11">
        <f t="shared" si="107"/>
        <v>4.2540732577363266E-2</v>
      </c>
      <c r="BQ123" s="11">
        <f t="shared" si="107"/>
        <v>5.983021403890882E-2</v>
      </c>
      <c r="BR123" s="11"/>
    </row>
    <row r="124" spans="2:70" x14ac:dyDescent="0.25">
      <c r="C124" s="4">
        <f t="shared" ref="C124:L124" si="126">IFERROR(C123/$W123,1)</f>
        <v>1</v>
      </c>
      <c r="D124" s="4">
        <f t="shared" si="126"/>
        <v>1</v>
      </c>
      <c r="E124" s="4">
        <f t="shared" si="126"/>
        <v>1</v>
      </c>
      <c r="F124" s="4">
        <f t="shared" si="126"/>
        <v>1</v>
      </c>
      <c r="G124" s="4">
        <f t="shared" si="126"/>
        <v>1</v>
      </c>
      <c r="H124" s="4">
        <f t="shared" si="126"/>
        <v>1</v>
      </c>
      <c r="I124" s="4">
        <f t="shared" si="126"/>
        <v>1</v>
      </c>
      <c r="J124" s="4">
        <f t="shared" si="126"/>
        <v>1</v>
      </c>
      <c r="K124" s="4">
        <f t="shared" si="126"/>
        <v>1</v>
      </c>
      <c r="L124" s="4">
        <f t="shared" si="126"/>
        <v>1</v>
      </c>
      <c r="M124" s="4">
        <f t="shared" ref="M124:V124" si="127">IFERROR(M123/$W123,1)</f>
        <v>1</v>
      </c>
      <c r="N124" s="4">
        <f t="shared" si="127"/>
        <v>1</v>
      </c>
      <c r="O124" s="4">
        <f t="shared" si="127"/>
        <v>1</v>
      </c>
      <c r="P124" s="4">
        <f t="shared" si="127"/>
        <v>1</v>
      </c>
      <c r="Q124" s="4">
        <f t="shared" si="127"/>
        <v>1</v>
      </c>
      <c r="R124" s="4">
        <f t="shared" si="127"/>
        <v>1</v>
      </c>
      <c r="S124" s="4">
        <f t="shared" si="127"/>
        <v>1</v>
      </c>
      <c r="T124" s="4">
        <f t="shared" si="127"/>
        <v>1</v>
      </c>
      <c r="U124" s="4">
        <f t="shared" si="127"/>
        <v>1</v>
      </c>
      <c r="V124" s="4">
        <f t="shared" si="127"/>
        <v>1</v>
      </c>
      <c r="W124" s="4">
        <f>MIN(W123/50000000,0.5)</f>
        <v>0</v>
      </c>
      <c r="BC124" s="7">
        <f t="shared" si="122"/>
        <v>5450</v>
      </c>
      <c r="BD124" s="11">
        <f t="shared" si="109"/>
        <v>2.6140400715219287E-4</v>
      </c>
      <c r="BE124" s="11">
        <f t="shared" si="109"/>
        <v>4.6509309921259308E-4</v>
      </c>
      <c r="BF124" s="11">
        <f t="shared" si="109"/>
        <v>7.7516159204421879E-4</v>
      </c>
      <c r="BG124" s="11">
        <f t="shared" si="109"/>
        <v>1.2392849064960282E-3</v>
      </c>
      <c r="BH124" s="11">
        <f t="shared" si="109"/>
        <v>1.9247434294659813E-3</v>
      </c>
      <c r="BI124" s="11">
        <f t="shared" si="109"/>
        <v>2.9260301492119493E-3</v>
      </c>
      <c r="BJ124" s="11">
        <f t="shared" si="109"/>
        <v>4.3752844868638445E-3</v>
      </c>
      <c r="BK124" s="11">
        <f t="shared" si="109"/>
        <v>6.4565659053884639E-3</v>
      </c>
      <c r="BL124" s="11">
        <f t="shared" si="107"/>
        <v>9.4253336623967357E-3</v>
      </c>
      <c r="BM124" s="11">
        <f t="shared" si="107"/>
        <v>1.3634971446858251E-2</v>
      </c>
      <c r="BN124" s="11">
        <f t="shared" si="107"/>
        <v>1.957282718110228E-2</v>
      </c>
      <c r="BO124" s="11">
        <f t="shared" si="107"/>
        <v>2.7909081369367098E-2</v>
      </c>
      <c r="BP124" s="11">
        <f t="shared" si="107"/>
        <v>3.9562881296947808E-2</v>
      </c>
      <c r="BQ124" s="11">
        <f t="shared" si="107"/>
        <v>5.5791674591282432E-2</v>
      </c>
      <c r="BR124" s="11"/>
    </row>
    <row r="125" spans="2:70" x14ac:dyDescent="0.25">
      <c r="C125" s="4">
        <f>+C124+0.1</f>
        <v>1.1000000000000001</v>
      </c>
      <c r="D125" s="4">
        <f t="shared" ref="D125:V125" si="128">+D124+0.1</f>
        <v>1.1000000000000001</v>
      </c>
      <c r="E125" s="4">
        <f t="shared" si="128"/>
        <v>1.1000000000000001</v>
      </c>
      <c r="F125" s="4">
        <f t="shared" si="128"/>
        <v>1.1000000000000001</v>
      </c>
      <c r="G125" s="4">
        <f t="shared" si="128"/>
        <v>1.1000000000000001</v>
      </c>
      <c r="H125" s="4">
        <f t="shared" si="128"/>
        <v>1.1000000000000001</v>
      </c>
      <c r="I125" s="4">
        <f t="shared" si="128"/>
        <v>1.1000000000000001</v>
      </c>
      <c r="J125" s="4">
        <f t="shared" si="128"/>
        <v>1.1000000000000001</v>
      </c>
      <c r="K125" s="4">
        <f t="shared" si="128"/>
        <v>1.1000000000000001</v>
      </c>
      <c r="L125" s="4">
        <f t="shared" si="128"/>
        <v>1.1000000000000001</v>
      </c>
      <c r="M125" s="4">
        <f t="shared" si="128"/>
        <v>1.1000000000000001</v>
      </c>
      <c r="N125" s="4">
        <f t="shared" si="128"/>
        <v>1.1000000000000001</v>
      </c>
      <c r="O125" s="4">
        <f t="shared" si="128"/>
        <v>1.1000000000000001</v>
      </c>
      <c r="P125" s="4">
        <f t="shared" si="128"/>
        <v>1.1000000000000001</v>
      </c>
      <c r="Q125" s="4">
        <f t="shared" si="128"/>
        <v>1.1000000000000001</v>
      </c>
      <c r="R125" s="4">
        <f t="shared" si="128"/>
        <v>1.1000000000000001</v>
      </c>
      <c r="S125" s="4">
        <f t="shared" si="128"/>
        <v>1.1000000000000001</v>
      </c>
      <c r="T125" s="4">
        <f t="shared" si="128"/>
        <v>1.1000000000000001</v>
      </c>
      <c r="U125" s="4">
        <f t="shared" si="128"/>
        <v>1.1000000000000001</v>
      </c>
      <c r="V125" s="4">
        <f t="shared" si="128"/>
        <v>1.1000000000000001</v>
      </c>
      <c r="BC125" s="7">
        <f t="shared" si="122"/>
        <v>5500</v>
      </c>
      <c r="BD125" s="11">
        <f t="shared" si="109"/>
        <v>2.352636064369736E-4</v>
      </c>
      <c r="BE125" s="11">
        <f t="shared" si="109"/>
        <v>4.1974652203936527E-4</v>
      </c>
      <c r="BF125" s="11">
        <f t="shared" si="109"/>
        <v>7.0152124080001793E-4</v>
      </c>
      <c r="BG125" s="11">
        <f t="shared" si="109"/>
        <v>1.1246510526451454E-3</v>
      </c>
      <c r="BH125" s="11">
        <f t="shared" si="109"/>
        <v>1.7515165208140426E-3</v>
      </c>
      <c r="BI125" s="11">
        <f t="shared" si="109"/>
        <v>2.6700025111559031E-3</v>
      </c>
      <c r="BJ125" s="11">
        <f t="shared" si="109"/>
        <v>4.0033853054804161E-3</v>
      </c>
      <c r="BK125" s="11">
        <f t="shared" si="109"/>
        <v>5.9238992181939133E-3</v>
      </c>
      <c r="BL125" s="11">
        <f t="shared" si="107"/>
        <v>8.6713069694049922E-3</v>
      </c>
      <c r="BM125" s="11">
        <f t="shared" si="107"/>
        <v>1.257826115972673E-2</v>
      </c>
      <c r="BN125" s="11">
        <f t="shared" si="107"/>
        <v>1.8104865142519598E-2</v>
      </c>
      <c r="BO125" s="11">
        <f t="shared" si="107"/>
        <v>2.5885672970087967E-2</v>
      </c>
      <c r="BP125" s="11">
        <f t="shared" si="107"/>
        <v>3.6793479606161437E-2</v>
      </c>
      <c r="BQ125" s="11">
        <f t="shared" si="107"/>
        <v>5.2025736556370827E-2</v>
      </c>
      <c r="BR125" s="11"/>
    </row>
    <row r="126" spans="2:70" x14ac:dyDescent="0.25">
      <c r="BC126" s="7">
        <f t="shared" si="122"/>
        <v>5550</v>
      </c>
      <c r="BD126" s="11">
        <f t="shared" ref="BD126:BQ135" si="129">+BD125*BD$16</f>
        <v>2.1173724579327623E-4</v>
      </c>
      <c r="BE126" s="11">
        <f t="shared" si="129"/>
        <v>3.7882123614052716E-4</v>
      </c>
      <c r="BF126" s="11">
        <f t="shared" si="129"/>
        <v>6.3487672292401615E-4</v>
      </c>
      <c r="BG126" s="11">
        <f t="shared" si="129"/>
        <v>1.0206208302754693E-3</v>
      </c>
      <c r="BH126" s="11">
        <f t="shared" si="129"/>
        <v>1.5938800339407783E-3</v>
      </c>
      <c r="BI126" s="11">
        <f t="shared" si="129"/>
        <v>2.436377291429761E-3</v>
      </c>
      <c r="BJ126" s="11">
        <f t="shared" si="129"/>
        <v>3.6630975545145794E-3</v>
      </c>
      <c r="BK126" s="11">
        <f t="shared" si="129"/>
        <v>5.4351775326929135E-3</v>
      </c>
      <c r="BL126" s="11">
        <f t="shared" si="129"/>
        <v>7.9776024118525888E-3</v>
      </c>
      <c r="BM126" s="11">
        <f t="shared" si="129"/>
        <v>1.1603445919847903E-2</v>
      </c>
      <c r="BN126" s="11">
        <f t="shared" si="129"/>
        <v>1.6747000256830617E-2</v>
      </c>
      <c r="BO126" s="11">
        <f t="shared" si="129"/>
        <v>2.4008961679756576E-2</v>
      </c>
      <c r="BP126" s="11">
        <f t="shared" si="129"/>
        <v>3.4217936033730113E-2</v>
      </c>
      <c r="BQ126" s="11">
        <f t="shared" si="129"/>
        <v>4.8513999338815762E-2</v>
      </c>
    </row>
    <row r="127" spans="2:70" x14ac:dyDescent="0.25">
      <c r="BC127" s="7">
        <f t="shared" si="122"/>
        <v>5600</v>
      </c>
      <c r="BD127" s="11">
        <f t="shared" si="129"/>
        <v>1.9056352121394861E-4</v>
      </c>
      <c r="BE127" s="11">
        <f t="shared" si="129"/>
        <v>3.4188616561682577E-4</v>
      </c>
      <c r="BF127" s="11">
        <f t="shared" si="129"/>
        <v>5.7456343424623461E-4</v>
      </c>
      <c r="BG127" s="11">
        <f t="shared" si="129"/>
        <v>9.2621340347498829E-4</v>
      </c>
      <c r="BH127" s="11">
        <f t="shared" si="129"/>
        <v>1.4504308308861079E-3</v>
      </c>
      <c r="BI127" s="11">
        <f t="shared" si="129"/>
        <v>2.2231942784296565E-3</v>
      </c>
      <c r="BJ127" s="11">
        <f t="shared" si="129"/>
        <v>3.3517342623808392E-3</v>
      </c>
      <c r="BK127" s="11">
        <f t="shared" si="129"/>
        <v>4.986775386245746E-3</v>
      </c>
      <c r="BL127" s="11">
        <f t="shared" si="129"/>
        <v>7.3393942189043781E-3</v>
      </c>
      <c r="BM127" s="11">
        <f t="shared" si="129"/>
        <v>1.0704178861059685E-2</v>
      </c>
      <c r="BN127" s="11">
        <f t="shared" si="129"/>
        <v>1.5490975237568313E-2</v>
      </c>
      <c r="BO127" s="11">
        <f t="shared" si="129"/>
        <v>2.2268311957974209E-2</v>
      </c>
      <c r="BP127" s="11">
        <f t="shared" si="129"/>
        <v>3.1822680511368981E-2</v>
      </c>
      <c r="BQ127" s="11">
        <f t="shared" si="129"/>
        <v>4.5239304383445665E-2</v>
      </c>
    </row>
    <row r="128" spans="2:70" x14ac:dyDescent="0.25">
      <c r="BC128" s="7">
        <f t="shared" si="122"/>
        <v>5650</v>
      </c>
      <c r="BD128" s="11">
        <f t="shared" si="129"/>
        <v>1.7150716909255376E-4</v>
      </c>
      <c r="BE128" s="11">
        <f t="shared" si="129"/>
        <v>3.0855226446918524E-4</v>
      </c>
      <c r="BF128" s="11">
        <f t="shared" si="129"/>
        <v>5.1997990799284232E-4</v>
      </c>
      <c r="BG128" s="11">
        <f t="shared" si="129"/>
        <v>8.4053866365355176E-4</v>
      </c>
      <c r="BH128" s="11">
        <f t="shared" si="129"/>
        <v>1.3198920561063579E-3</v>
      </c>
      <c r="BI128" s="11">
        <f t="shared" si="129"/>
        <v>2.0286647790670608E-3</v>
      </c>
      <c r="BJ128" s="11">
        <f t="shared" si="129"/>
        <v>3.0668368500784667E-3</v>
      </c>
      <c r="BK128" s="11">
        <f t="shared" si="129"/>
        <v>4.5753664168804702E-3</v>
      </c>
      <c r="BL128" s="11">
        <f t="shared" si="129"/>
        <v>6.7522426813920247E-3</v>
      </c>
      <c r="BM128" s="11">
        <f t="shared" si="129"/>
        <v>9.8746049993275551E-3</v>
      </c>
      <c r="BN128" s="11">
        <f t="shared" si="129"/>
        <v>1.4329152094750681E-2</v>
      </c>
      <c r="BO128" s="11">
        <f t="shared" si="129"/>
        <v>2.0653859341021066E-2</v>
      </c>
      <c r="BP128" s="11">
        <f t="shared" si="129"/>
        <v>2.9595092875573131E-2</v>
      </c>
      <c r="BQ128" s="11">
        <f t="shared" si="129"/>
        <v>4.2185651337563052E-2</v>
      </c>
    </row>
    <row r="129" spans="1:69" x14ac:dyDescent="0.25">
      <c r="A129" s="15" t="s">
        <v>85</v>
      </c>
      <c r="B129" s="14" t="s">
        <v>66</v>
      </c>
      <c r="C129" s="1" t="s">
        <v>10</v>
      </c>
      <c r="D129" s="1" t="s">
        <v>11</v>
      </c>
      <c r="E129" s="1" t="s">
        <v>12</v>
      </c>
      <c r="F129" s="1" t="s">
        <v>13</v>
      </c>
      <c r="G129" s="1" t="s">
        <v>14</v>
      </c>
      <c r="H129" s="1" t="s">
        <v>15</v>
      </c>
      <c r="I129" s="1" t="s">
        <v>16</v>
      </c>
      <c r="J129" s="1" t="s">
        <v>17</v>
      </c>
      <c r="K129" s="1" t="s">
        <v>18</v>
      </c>
      <c r="L129" s="1" t="s">
        <v>19</v>
      </c>
      <c r="M129" s="1"/>
      <c r="BC129" s="7">
        <f t="shared" si="122"/>
        <v>5700</v>
      </c>
      <c r="BD129" s="11">
        <f t="shared" si="129"/>
        <v>1.543564521832984E-4</v>
      </c>
      <c r="BE129" s="11">
        <f t="shared" si="129"/>
        <v>2.7846841868343967E-4</v>
      </c>
      <c r="BF129" s="11">
        <f t="shared" si="129"/>
        <v>4.7058181673352226E-4</v>
      </c>
      <c r="BG129" s="11">
        <f t="shared" si="129"/>
        <v>7.6278883726559814E-4</v>
      </c>
      <c r="BH129" s="11">
        <f t="shared" si="129"/>
        <v>1.2011017710567855E-3</v>
      </c>
      <c r="BI129" s="11">
        <f t="shared" si="129"/>
        <v>1.8511566108986924E-3</v>
      </c>
      <c r="BJ129" s="11">
        <f t="shared" si="129"/>
        <v>2.8061557178217962E-3</v>
      </c>
      <c r="BK129" s="11">
        <f t="shared" si="129"/>
        <v>4.1978986874878299E-3</v>
      </c>
      <c r="BL129" s="11">
        <f t="shared" si="129"/>
        <v>6.2120632668806602E-3</v>
      </c>
      <c r="BM129" s="11">
        <f t="shared" si="129"/>
        <v>9.1093231118796643E-3</v>
      </c>
      <c r="BN129" s="11">
        <f t="shared" si="129"/>
        <v>1.3254465687644372E-2</v>
      </c>
      <c r="BO129" s="11">
        <f t="shared" si="129"/>
        <v>1.9156454538797028E-2</v>
      </c>
      <c r="BP129" s="11">
        <f t="shared" si="129"/>
        <v>2.7523436374282995E-2</v>
      </c>
      <c r="BQ129" s="11">
        <f t="shared" si="129"/>
        <v>3.9338119872277519E-2</v>
      </c>
    </row>
    <row r="130" spans="1:69" x14ac:dyDescent="0.25">
      <c r="B130" t="s">
        <v>34</v>
      </c>
      <c r="C130" s="104">
        <f>+'Input R4'!E24</f>
        <v>0</v>
      </c>
      <c r="D130" s="104">
        <f>+'Input R4'!F24</f>
        <v>0</v>
      </c>
      <c r="E130" s="104">
        <f>+'Input R4'!G24</f>
        <v>0</v>
      </c>
      <c r="F130" s="104">
        <f>+'Input R4'!H24</f>
        <v>0</v>
      </c>
      <c r="G130" s="104">
        <f>+'Input R4'!I24</f>
        <v>0</v>
      </c>
      <c r="H130" s="104">
        <f>+'Input R4'!J24</f>
        <v>0</v>
      </c>
      <c r="I130" s="104">
        <f>+'Input R4'!K24</f>
        <v>0</v>
      </c>
      <c r="J130" s="104">
        <f>+'Input R4'!L24</f>
        <v>0</v>
      </c>
      <c r="K130" s="104">
        <f>+'Input R4'!M24</f>
        <v>0</v>
      </c>
      <c r="L130" s="104">
        <f>+'Input R4'!N24</f>
        <v>0</v>
      </c>
      <c r="BC130" s="7">
        <f t="shared" si="122"/>
        <v>5750</v>
      </c>
      <c r="BD130" s="11">
        <f t="shared" si="129"/>
        <v>1.3892080696496857E-4</v>
      </c>
      <c r="BE130" s="11">
        <f t="shared" si="129"/>
        <v>2.5131774786180431E-4</v>
      </c>
      <c r="BF130" s="11">
        <f t="shared" si="129"/>
        <v>4.2587654414383763E-4</v>
      </c>
      <c r="BG130" s="11">
        <f t="shared" si="129"/>
        <v>6.922308698185302E-4</v>
      </c>
      <c r="BH130" s="11">
        <f t="shared" si="129"/>
        <v>1.0930026116616745E-3</v>
      </c>
      <c r="BI130" s="11">
        <f t="shared" si="129"/>
        <v>1.6891804074450564E-3</v>
      </c>
      <c r="BJ130" s="11">
        <f t="shared" si="129"/>
        <v>2.5676324818069427E-3</v>
      </c>
      <c r="BK130" s="11">
        <f t="shared" si="129"/>
        <v>3.8515720457700823E-3</v>
      </c>
      <c r="BL130" s="11">
        <f t="shared" si="129"/>
        <v>5.7150982055302049E-3</v>
      </c>
      <c r="BM130" s="11">
        <f t="shared" si="129"/>
        <v>8.4033505707089857E-3</v>
      </c>
      <c r="BN130" s="11">
        <f t="shared" si="129"/>
        <v>1.2260380761071037E-2</v>
      </c>
      <c r="BO130" s="11">
        <f t="shared" si="129"/>
        <v>1.7767611584734232E-2</v>
      </c>
      <c r="BP130" s="11">
        <f t="shared" si="129"/>
        <v>2.559679582808317E-2</v>
      </c>
      <c r="BQ130" s="11">
        <f t="shared" si="129"/>
        <v>3.6682796780898759E-2</v>
      </c>
    </row>
    <row r="131" spans="1:69" x14ac:dyDescent="0.25">
      <c r="B131" t="s">
        <v>24</v>
      </c>
      <c r="C131" s="104">
        <f>+'Input R4'!E25</f>
        <v>0</v>
      </c>
      <c r="D131" s="104">
        <f>+'Input R4'!F25</f>
        <v>0</v>
      </c>
      <c r="E131" s="104">
        <f>+'Input R4'!G25</f>
        <v>0</v>
      </c>
      <c r="F131" s="104">
        <f>+'Input R4'!H25</f>
        <v>0</v>
      </c>
      <c r="G131" s="104">
        <f>+'Input R4'!I25</f>
        <v>0</v>
      </c>
      <c r="H131" s="104">
        <f>+'Input R4'!J25</f>
        <v>0</v>
      </c>
      <c r="I131" s="104">
        <f>+'Input R4'!K25</f>
        <v>0</v>
      </c>
      <c r="J131" s="104">
        <f>+'Input R4'!L25</f>
        <v>0</v>
      </c>
      <c r="K131" s="104">
        <f>+'Input R4'!M25</f>
        <v>0</v>
      </c>
      <c r="L131" s="104">
        <f>+'Input R4'!N25</f>
        <v>0</v>
      </c>
      <c r="BC131" s="7">
        <f t="shared" si="122"/>
        <v>5800</v>
      </c>
      <c r="BD131" s="11">
        <f t="shared" si="129"/>
        <v>1.2502872626847172E-4</v>
      </c>
      <c r="BE131" s="11">
        <f t="shared" si="129"/>
        <v>2.2681426744527839E-4</v>
      </c>
      <c r="BF131" s="11">
        <f t="shared" si="129"/>
        <v>3.8541827245017299E-4</v>
      </c>
      <c r="BG131" s="11">
        <f t="shared" si="129"/>
        <v>6.2819951436031602E-4</v>
      </c>
      <c r="BH131" s="11">
        <f t="shared" si="129"/>
        <v>9.946323766121235E-4</v>
      </c>
      <c r="BI131" s="11">
        <f t="shared" si="129"/>
        <v>1.5413771217936136E-3</v>
      </c>
      <c r="BJ131" s="11">
        <f t="shared" si="129"/>
        <v>2.3493837208533519E-3</v>
      </c>
      <c r="BK131" s="11">
        <f t="shared" si="129"/>
        <v>3.5338173519940492E-3</v>
      </c>
      <c r="BL131" s="11">
        <f t="shared" si="129"/>
        <v>5.2578903490877859E-3</v>
      </c>
      <c r="BM131" s="11">
        <f t="shared" si="129"/>
        <v>7.7520909014790352E-3</v>
      </c>
      <c r="BN131" s="11">
        <f t="shared" si="129"/>
        <v>1.1340852203990703E-2</v>
      </c>
      <c r="BO131" s="11">
        <f t="shared" si="129"/>
        <v>1.6479459744840989E-2</v>
      </c>
      <c r="BP131" s="11">
        <f t="shared" si="129"/>
        <v>2.3805020120117332E-2</v>
      </c>
      <c r="BQ131" s="11">
        <f t="shared" si="129"/>
        <v>3.420670799818807E-2</v>
      </c>
    </row>
    <row r="132" spans="1:69" x14ac:dyDescent="0.25">
      <c r="B132" t="s">
        <v>23</v>
      </c>
      <c r="C132" s="104">
        <f>+'Input R4'!E26</f>
        <v>0</v>
      </c>
      <c r="D132" s="104">
        <f>+'Input R4'!F26</f>
        <v>0</v>
      </c>
      <c r="E132" s="104">
        <f>+'Input R4'!G26</f>
        <v>0</v>
      </c>
      <c r="F132" s="104">
        <f>+'Input R4'!H26</f>
        <v>0</v>
      </c>
      <c r="G132" s="104">
        <f>+'Input R4'!I26</f>
        <v>0</v>
      </c>
      <c r="H132" s="104">
        <f>+'Input R4'!J26</f>
        <v>0</v>
      </c>
      <c r="I132" s="104">
        <f>+'Input R4'!K26</f>
        <v>0</v>
      </c>
      <c r="J132" s="104">
        <f>+'Input R4'!L26</f>
        <v>0</v>
      </c>
      <c r="K132" s="104">
        <f>+'Input R4'!M26</f>
        <v>0</v>
      </c>
      <c r="L132" s="104">
        <f>+'Input R4'!N26</f>
        <v>0</v>
      </c>
      <c r="M132" s="7"/>
      <c r="BC132" s="7">
        <f t="shared" si="122"/>
        <v>5850</v>
      </c>
      <c r="BD132" s="11">
        <f t="shared" si="129"/>
        <v>1.1252585364162455E-4</v>
      </c>
      <c r="BE132" s="11">
        <f t="shared" si="129"/>
        <v>2.0469987636936374E-4</v>
      </c>
      <c r="BF132" s="11">
        <f t="shared" si="129"/>
        <v>3.4880353656740651E-4</v>
      </c>
      <c r="BG132" s="11">
        <f t="shared" si="129"/>
        <v>5.7009105928198666E-4</v>
      </c>
      <c r="BH132" s="11">
        <f t="shared" si="129"/>
        <v>9.0511546271703218E-4</v>
      </c>
      <c r="BI132" s="11">
        <f t="shared" si="129"/>
        <v>1.4065066236366721E-3</v>
      </c>
      <c r="BJ132" s="11">
        <f t="shared" si="129"/>
        <v>2.1496861045808163E-3</v>
      </c>
      <c r="BK132" s="11">
        <f t="shared" si="129"/>
        <v>3.2422774204545388E-3</v>
      </c>
      <c r="BL132" s="11">
        <f t="shared" si="129"/>
        <v>4.8372591211607611E-3</v>
      </c>
      <c r="BM132" s="11">
        <f t="shared" si="129"/>
        <v>7.1513038566144065E-3</v>
      </c>
      <c r="BN132" s="11">
        <f t="shared" si="129"/>
        <v>1.0490288288691394E-2</v>
      </c>
      <c r="BO132" s="11">
        <f t="shared" si="129"/>
        <v>1.5284698913340009E-2</v>
      </c>
      <c r="BP132" s="11">
        <f t="shared" si="129"/>
        <v>2.2138668711709105E-2</v>
      </c>
      <c r="BQ132" s="11">
        <f t="shared" si="129"/>
        <v>3.1897755208310355E-2</v>
      </c>
    </row>
    <row r="133" spans="1:69" x14ac:dyDescent="0.25">
      <c r="B133" t="s">
        <v>46</v>
      </c>
      <c r="C133" s="104">
        <f>+'Input R4'!E27</f>
        <v>0</v>
      </c>
      <c r="D133" s="104">
        <f>+'Input R4'!F27</f>
        <v>0</v>
      </c>
      <c r="E133" s="104">
        <f>+'Input R4'!G27</f>
        <v>0</v>
      </c>
      <c r="F133" s="104">
        <f>+'Input R4'!H27</f>
        <v>0</v>
      </c>
      <c r="G133" s="104">
        <f>+'Input R4'!I27</f>
        <v>0</v>
      </c>
      <c r="H133" s="104">
        <f>+'Input R4'!J27</f>
        <v>0</v>
      </c>
      <c r="I133" s="104">
        <f>+'Input R4'!K27</f>
        <v>0</v>
      </c>
      <c r="J133" s="104">
        <f>+'Input R4'!L27</f>
        <v>0</v>
      </c>
      <c r="K133" s="104">
        <f>+'Input R4'!M27</f>
        <v>0</v>
      </c>
      <c r="L133" s="104">
        <f>+'Input R4'!N27</f>
        <v>0</v>
      </c>
      <c r="BC133" s="7">
        <f t="shared" si="122"/>
        <v>5900</v>
      </c>
      <c r="BD133" s="11">
        <f t="shared" si="129"/>
        <v>1.012732682774621E-4</v>
      </c>
      <c r="BE133" s="11">
        <f t="shared" si="129"/>
        <v>1.8474163842335076E-4</v>
      </c>
      <c r="BF133" s="11">
        <f t="shared" si="129"/>
        <v>3.1566720059350285E-4</v>
      </c>
      <c r="BG133" s="11">
        <f t="shared" si="129"/>
        <v>5.1735763629840283E-4</v>
      </c>
      <c r="BH133" s="11">
        <f t="shared" si="129"/>
        <v>8.2365507107249908E-4</v>
      </c>
      <c r="BI133" s="11">
        <f t="shared" si="129"/>
        <v>1.2834372940684631E-3</v>
      </c>
      <c r="BJ133" s="11">
        <f t="shared" si="129"/>
        <v>1.9669627856914464E-3</v>
      </c>
      <c r="BK133" s="11">
        <f t="shared" si="129"/>
        <v>2.9747895332670384E-3</v>
      </c>
      <c r="BL133" s="11">
        <f t="shared" si="129"/>
        <v>4.4502783914678982E-3</v>
      </c>
      <c r="BM133" s="11">
        <f t="shared" si="129"/>
        <v>6.5970778077267863E-3</v>
      </c>
      <c r="BN133" s="11">
        <f t="shared" si="129"/>
        <v>9.7035166670395336E-3</v>
      </c>
      <c r="BO133" s="11">
        <f t="shared" si="129"/>
        <v>1.417655824212285E-2</v>
      </c>
      <c r="BP133" s="11">
        <f t="shared" si="129"/>
        <v>2.0588961901889455E-2</v>
      </c>
      <c r="BQ133" s="11">
        <f t="shared" si="129"/>
        <v>2.9744656731749385E-2</v>
      </c>
    </row>
    <row r="134" spans="1:69" x14ac:dyDescent="0.25">
      <c r="B134" t="s">
        <v>47</v>
      </c>
      <c r="C134" s="104">
        <f>+'Input R4'!E28</f>
        <v>0</v>
      </c>
      <c r="D134" s="104">
        <f>+'Input R4'!F28</f>
        <v>0</v>
      </c>
      <c r="E134" s="104">
        <f>+'Input R4'!G28</f>
        <v>0</v>
      </c>
      <c r="F134" s="104">
        <f>+'Input R4'!H28</f>
        <v>0</v>
      </c>
      <c r="G134" s="104">
        <f>+'Input R4'!I28</f>
        <v>0</v>
      </c>
      <c r="H134" s="104">
        <f>+'Input R4'!J28</f>
        <v>0</v>
      </c>
      <c r="I134" s="104">
        <f>+'Input R4'!K28</f>
        <v>0</v>
      </c>
      <c r="J134" s="104">
        <f>+'Input R4'!L28</f>
        <v>0</v>
      </c>
      <c r="K134" s="104">
        <f>+'Input R4'!M28</f>
        <v>0</v>
      </c>
      <c r="L134" s="104">
        <f>+'Input R4'!N28</f>
        <v>0</v>
      </c>
      <c r="BC134" s="7">
        <f t="shared" si="122"/>
        <v>5950</v>
      </c>
      <c r="BD134" s="11">
        <f t="shared" si="129"/>
        <v>9.1145941449715897E-5</v>
      </c>
      <c r="BE134" s="11">
        <f t="shared" si="129"/>
        <v>1.6672932867707406E-4</v>
      </c>
      <c r="BF134" s="11">
        <f t="shared" si="129"/>
        <v>2.8567881653712008E-4</v>
      </c>
      <c r="BG134" s="11">
        <f t="shared" si="129"/>
        <v>4.695020549408005E-4</v>
      </c>
      <c r="BH134" s="11">
        <f t="shared" si="129"/>
        <v>7.4952611467597405E-4</v>
      </c>
      <c r="BI134" s="11">
        <f t="shared" si="129"/>
        <v>1.1711365308374722E-3</v>
      </c>
      <c r="BJ134" s="11">
        <f t="shared" si="129"/>
        <v>1.7997709489076729E-3</v>
      </c>
      <c r="BK134" s="11">
        <f t="shared" si="129"/>
        <v>2.7293693967725065E-3</v>
      </c>
      <c r="BL134" s="11">
        <f t="shared" si="129"/>
        <v>4.0942561201504643E-3</v>
      </c>
      <c r="BM134" s="11">
        <f t="shared" si="129"/>
        <v>6.0858042776279573E-3</v>
      </c>
      <c r="BN134" s="11">
        <f t="shared" si="129"/>
        <v>8.9757529170115639E-3</v>
      </c>
      <c r="BO134" s="11">
        <f t="shared" si="129"/>
        <v>1.3148757769568935E-2</v>
      </c>
      <c r="BP134" s="11">
        <f t="shared" si="129"/>
        <v>1.914773456875718E-2</v>
      </c>
      <c r="BQ134" s="11">
        <f t="shared" si="129"/>
        <v>2.7736892402356283E-2</v>
      </c>
    </row>
    <row r="135" spans="1:69" x14ac:dyDescent="0.25">
      <c r="B135" t="s">
        <v>48</v>
      </c>
      <c r="C135" s="104">
        <f>+'Input R4'!E29</f>
        <v>0</v>
      </c>
      <c r="D135" s="104">
        <f>+'Input R4'!F29</f>
        <v>0</v>
      </c>
      <c r="E135" s="104">
        <f>+'Input R4'!G29</f>
        <v>0</v>
      </c>
      <c r="F135" s="104">
        <f>+'Input R4'!H29</f>
        <v>0</v>
      </c>
      <c r="G135" s="104">
        <f>+'Input R4'!I29</f>
        <v>0</v>
      </c>
      <c r="H135" s="104">
        <f>+'Input R4'!J29</f>
        <v>0</v>
      </c>
      <c r="I135" s="104">
        <f>+'Input R4'!K29</f>
        <v>0</v>
      </c>
      <c r="J135" s="104">
        <f>+'Input R4'!L29</f>
        <v>0</v>
      </c>
      <c r="K135" s="104">
        <f>+'Input R4'!M29</f>
        <v>0</v>
      </c>
      <c r="L135" s="104">
        <f>+'Input R4'!N29</f>
        <v>0</v>
      </c>
      <c r="BC135" s="7">
        <f t="shared" si="122"/>
        <v>6000</v>
      </c>
      <c r="BD135" s="11">
        <f t="shared" si="129"/>
        <v>8.2031347304744305E-5</v>
      </c>
      <c r="BE135" s="11">
        <f t="shared" si="129"/>
        <v>1.5047321913105933E-4</v>
      </c>
      <c r="BF135" s="11">
        <f t="shared" si="129"/>
        <v>2.5853932896609364E-4</v>
      </c>
      <c r="BG135" s="11">
        <f t="shared" si="129"/>
        <v>4.2607311485877642E-4</v>
      </c>
      <c r="BH135" s="11">
        <f t="shared" si="129"/>
        <v>6.8206876435513623E-4</v>
      </c>
      <c r="BI135" s="11">
        <f t="shared" si="129"/>
        <v>1.0686620843891931E-3</v>
      </c>
      <c r="BJ135" s="11">
        <f t="shared" si="129"/>
        <v>1.6467904182505201E-3</v>
      </c>
      <c r="BK135" s="11">
        <f t="shared" si="129"/>
        <v>2.5041964215387737E-3</v>
      </c>
      <c r="BL135" s="11">
        <f t="shared" si="129"/>
        <v>3.7667156305384256E-3</v>
      </c>
      <c r="BM135" s="11">
        <f t="shared" si="129"/>
        <v>5.6141544461117878E-3</v>
      </c>
      <c r="BN135" s="11">
        <f t="shared" si="129"/>
        <v>8.3025714482356915E-3</v>
      </c>
      <c r="BO135" s="11">
        <f t="shared" si="129"/>
        <v>1.219547283127518E-2</v>
      </c>
      <c r="BP135" s="11">
        <f t="shared" si="129"/>
        <v>1.7807393148944164E-2</v>
      </c>
      <c r="BQ135" s="11">
        <f t="shared" si="129"/>
        <v>2.5864652165197215E-2</v>
      </c>
    </row>
    <row r="136" spans="1:69" x14ac:dyDescent="0.25">
      <c r="B136" t="s">
        <v>49</v>
      </c>
      <c r="C136" s="104">
        <f>+'Input R4'!E30</f>
        <v>0</v>
      </c>
      <c r="D136" s="104">
        <f>+'Input R4'!F30</f>
        <v>0</v>
      </c>
      <c r="E136" s="104">
        <f>+'Input R4'!G30</f>
        <v>0</v>
      </c>
      <c r="F136" s="104">
        <f>+'Input R4'!H30</f>
        <v>0</v>
      </c>
      <c r="G136" s="104">
        <f>+'Input R4'!I30</f>
        <v>0</v>
      </c>
      <c r="H136" s="104">
        <f>+'Input R4'!J30</f>
        <v>0</v>
      </c>
      <c r="I136" s="104">
        <f>+'Input R4'!K30</f>
        <v>0</v>
      </c>
      <c r="J136" s="104">
        <f>+'Input R4'!L30</f>
        <v>0</v>
      </c>
      <c r="K136" s="104">
        <f>+'Input R4'!M30</f>
        <v>0</v>
      </c>
      <c r="L136" s="104">
        <f>+'Input R4'!N30</f>
        <v>0</v>
      </c>
    </row>
    <row r="137" spans="1:69" x14ac:dyDescent="0.25">
      <c r="B137" t="s">
        <v>51</v>
      </c>
      <c r="C137" s="104">
        <f>+'Input R4'!E32</f>
        <v>0</v>
      </c>
      <c r="D137" s="104">
        <f>+'Input R4'!F32</f>
        <v>0</v>
      </c>
      <c r="E137" s="104">
        <f>+'Input R4'!G32</f>
        <v>0</v>
      </c>
      <c r="F137" s="104">
        <f>+'Input R4'!H32</f>
        <v>0</v>
      </c>
      <c r="G137" s="104">
        <f>+'Input R4'!I32</f>
        <v>0</v>
      </c>
      <c r="H137" s="104">
        <f>+'Input R4'!J32</f>
        <v>0</v>
      </c>
      <c r="I137" s="104">
        <f>+'Input R4'!K32</f>
        <v>0</v>
      </c>
      <c r="J137" s="104">
        <f>+'Input R4'!L32</f>
        <v>0</v>
      </c>
      <c r="K137" s="104">
        <f>+'Input R4'!M32</f>
        <v>0</v>
      </c>
      <c r="L137" s="104">
        <f>+'Input R4'!N32</f>
        <v>0</v>
      </c>
      <c r="M137" s="5"/>
    </row>
    <row r="138" spans="1:69" x14ac:dyDescent="0.25">
      <c r="B138" t="s">
        <v>31</v>
      </c>
      <c r="C138" s="104">
        <f>+'Input R4'!E33</f>
        <v>0</v>
      </c>
      <c r="D138" s="104">
        <f>+'Input R4'!F33</f>
        <v>0</v>
      </c>
      <c r="E138" s="104">
        <f>+'Input R4'!G33</f>
        <v>0</v>
      </c>
      <c r="F138" s="104">
        <f>+'Input R4'!H33</f>
        <v>0</v>
      </c>
      <c r="G138" s="104">
        <f>+'Input R4'!I33</f>
        <v>0</v>
      </c>
      <c r="H138" s="104">
        <f>+'Input R4'!J33</f>
        <v>0</v>
      </c>
      <c r="I138" s="104">
        <f>+'Input R4'!K33</f>
        <v>0</v>
      </c>
      <c r="J138" s="104">
        <f>+'Input R4'!L33</f>
        <v>0</v>
      </c>
      <c r="K138" s="104">
        <f>+'Input R4'!M33</f>
        <v>0</v>
      </c>
      <c r="L138" s="104">
        <f>+'Input R4'!N33</f>
        <v>0</v>
      </c>
      <c r="M138" s="7"/>
    </row>
    <row r="140" spans="1:69" x14ac:dyDescent="0.25">
      <c r="B140" s="12" t="s">
        <v>62</v>
      </c>
      <c r="C140" s="7">
        <f>+C130^2*20</f>
        <v>0</v>
      </c>
      <c r="D140" s="7">
        <f t="shared" ref="D140:L141" si="130">+D130^2*20</f>
        <v>0</v>
      </c>
      <c r="E140" s="7">
        <f t="shared" si="130"/>
        <v>0</v>
      </c>
      <c r="F140" s="7">
        <f t="shared" si="130"/>
        <v>0</v>
      </c>
      <c r="G140" s="7">
        <f t="shared" si="130"/>
        <v>0</v>
      </c>
      <c r="H140" s="7">
        <f t="shared" si="130"/>
        <v>0</v>
      </c>
      <c r="I140" s="7">
        <f t="shared" si="130"/>
        <v>0</v>
      </c>
      <c r="J140" s="7">
        <f t="shared" si="130"/>
        <v>0</v>
      </c>
      <c r="K140" s="7">
        <f t="shared" si="130"/>
        <v>0</v>
      </c>
      <c r="L140" s="7">
        <f t="shared" si="130"/>
        <v>0</v>
      </c>
      <c r="M140" s="7"/>
    </row>
    <row r="141" spans="1:69" x14ac:dyDescent="0.25">
      <c r="B141" s="12" t="s">
        <v>21</v>
      </c>
      <c r="C141" s="7">
        <f>+C131^2*20</f>
        <v>0</v>
      </c>
      <c r="D141" s="7">
        <f t="shared" si="130"/>
        <v>0</v>
      </c>
      <c r="E141" s="7">
        <f t="shared" si="130"/>
        <v>0</v>
      </c>
      <c r="F141" s="7">
        <f t="shared" si="130"/>
        <v>0</v>
      </c>
      <c r="G141" s="7">
        <f t="shared" si="130"/>
        <v>0</v>
      </c>
      <c r="H141" s="7">
        <f t="shared" si="130"/>
        <v>0</v>
      </c>
      <c r="I141" s="7">
        <f t="shared" si="130"/>
        <v>0</v>
      </c>
      <c r="J141" s="7">
        <f t="shared" si="130"/>
        <v>0</v>
      </c>
      <c r="K141" s="7">
        <f t="shared" si="130"/>
        <v>0</v>
      </c>
      <c r="L141" s="7">
        <f t="shared" si="130"/>
        <v>0</v>
      </c>
      <c r="M141" s="7"/>
    </row>
    <row r="142" spans="1:69" x14ac:dyDescent="0.25">
      <c r="B142" s="12" t="s">
        <v>22</v>
      </c>
      <c r="C142" s="2">
        <f>+C132/10</f>
        <v>0</v>
      </c>
      <c r="D142" s="2">
        <f t="shared" ref="D142:L142" si="131">+D132/10</f>
        <v>0</v>
      </c>
      <c r="E142" s="2">
        <f t="shared" si="131"/>
        <v>0</v>
      </c>
      <c r="F142" s="2">
        <f t="shared" si="131"/>
        <v>0</v>
      </c>
      <c r="G142" s="2">
        <f t="shared" si="131"/>
        <v>0</v>
      </c>
      <c r="H142" s="2">
        <f t="shared" si="131"/>
        <v>0</v>
      </c>
      <c r="I142" s="2">
        <f t="shared" si="131"/>
        <v>0</v>
      </c>
      <c r="J142" s="2">
        <f t="shared" si="131"/>
        <v>0</v>
      </c>
      <c r="K142" s="2">
        <f t="shared" si="131"/>
        <v>0</v>
      </c>
      <c r="L142" s="2">
        <f t="shared" si="131"/>
        <v>0</v>
      </c>
    </row>
    <row r="143" spans="1:69" x14ac:dyDescent="0.25">
      <c r="B143" s="12" t="s">
        <v>55</v>
      </c>
      <c r="C143" s="2">
        <f>+IF(C133="Y",25,0)</f>
        <v>0</v>
      </c>
      <c r="D143" s="2">
        <f t="shared" ref="D143:L143" si="132">+IF(D133="Y",25,0)</f>
        <v>0</v>
      </c>
      <c r="E143" s="2">
        <f t="shared" si="132"/>
        <v>0</v>
      </c>
      <c r="F143" s="2">
        <f t="shared" si="132"/>
        <v>0</v>
      </c>
      <c r="G143" s="2">
        <f t="shared" si="132"/>
        <v>0</v>
      </c>
      <c r="H143" s="2">
        <f t="shared" si="132"/>
        <v>0</v>
      </c>
      <c r="I143" s="2">
        <f t="shared" si="132"/>
        <v>0</v>
      </c>
      <c r="J143" s="2">
        <f t="shared" si="132"/>
        <v>0</v>
      </c>
      <c r="K143" s="2">
        <f t="shared" si="132"/>
        <v>0</v>
      </c>
      <c r="L143" s="2">
        <f t="shared" si="132"/>
        <v>0</v>
      </c>
    </row>
    <row r="144" spans="1:69" x14ac:dyDescent="0.25">
      <c r="B144" t="s">
        <v>56</v>
      </c>
      <c r="C144" s="2">
        <f>+IF(C134="Y",50,0)</f>
        <v>0</v>
      </c>
      <c r="D144" s="2">
        <f t="shared" ref="D144:L144" si="133">+IF(D134="Y",50,0)</f>
        <v>0</v>
      </c>
      <c r="E144" s="2">
        <f t="shared" si="133"/>
        <v>0</v>
      </c>
      <c r="F144" s="2">
        <f t="shared" si="133"/>
        <v>0</v>
      </c>
      <c r="G144" s="2">
        <f t="shared" si="133"/>
        <v>0</v>
      </c>
      <c r="H144" s="2">
        <f t="shared" si="133"/>
        <v>0</v>
      </c>
      <c r="I144" s="2">
        <f t="shared" si="133"/>
        <v>0</v>
      </c>
      <c r="J144" s="2">
        <f t="shared" si="133"/>
        <v>0</v>
      </c>
      <c r="K144" s="2">
        <f t="shared" si="133"/>
        <v>0</v>
      </c>
      <c r="L144" s="2">
        <f t="shared" si="133"/>
        <v>0</v>
      </c>
    </row>
    <row r="145" spans="2:13" x14ac:dyDescent="0.25">
      <c r="B145" t="s">
        <v>57</v>
      </c>
      <c r="C145" s="2">
        <f>+IF(C135="Y",150,0)</f>
        <v>0</v>
      </c>
      <c r="D145" s="2">
        <f t="shared" ref="D145:L145" si="134">+IF(D135="Y",150,0)</f>
        <v>0</v>
      </c>
      <c r="E145" s="2">
        <f t="shared" si="134"/>
        <v>0</v>
      </c>
      <c r="F145" s="2">
        <f t="shared" si="134"/>
        <v>0</v>
      </c>
      <c r="G145" s="2">
        <f t="shared" si="134"/>
        <v>0</v>
      </c>
      <c r="H145" s="2">
        <f t="shared" si="134"/>
        <v>0</v>
      </c>
      <c r="I145" s="2">
        <f t="shared" si="134"/>
        <v>0</v>
      </c>
      <c r="J145" s="2">
        <f t="shared" si="134"/>
        <v>0</v>
      </c>
      <c r="K145" s="2">
        <f t="shared" si="134"/>
        <v>0</v>
      </c>
      <c r="L145" s="2">
        <f t="shared" si="134"/>
        <v>0</v>
      </c>
    </row>
    <row r="146" spans="2:13" x14ac:dyDescent="0.25">
      <c r="B146" t="s">
        <v>58</v>
      </c>
      <c r="C146" s="2">
        <f t="shared" ref="C146:L146" si="135">+IF(C136="Y",50,0)</f>
        <v>0</v>
      </c>
      <c r="D146" s="2">
        <f t="shared" si="135"/>
        <v>0</v>
      </c>
      <c r="E146" s="2">
        <f t="shared" si="135"/>
        <v>0</v>
      </c>
      <c r="F146" s="2">
        <f t="shared" si="135"/>
        <v>0</v>
      </c>
      <c r="G146" s="2">
        <f t="shared" si="135"/>
        <v>0</v>
      </c>
      <c r="H146" s="2">
        <f t="shared" si="135"/>
        <v>0</v>
      </c>
      <c r="I146" s="2">
        <f t="shared" si="135"/>
        <v>0</v>
      </c>
      <c r="J146" s="2">
        <f t="shared" si="135"/>
        <v>0</v>
      </c>
      <c r="K146" s="2">
        <f t="shared" si="135"/>
        <v>0</v>
      </c>
      <c r="L146" s="2">
        <f t="shared" si="135"/>
        <v>0</v>
      </c>
    </row>
    <row r="147" spans="2:13" x14ac:dyDescent="0.25">
      <c r="B147" s="3" t="s">
        <v>55</v>
      </c>
      <c r="C147" s="2">
        <f>+C137*1000</f>
        <v>0</v>
      </c>
      <c r="D147" s="2">
        <f t="shared" ref="D147:L147" si="136">+D137*1000</f>
        <v>0</v>
      </c>
      <c r="E147" s="2">
        <f t="shared" si="136"/>
        <v>0</v>
      </c>
      <c r="F147" s="2">
        <f t="shared" si="136"/>
        <v>0</v>
      </c>
      <c r="G147" s="2">
        <f t="shared" si="136"/>
        <v>0</v>
      </c>
      <c r="H147" s="2">
        <f t="shared" si="136"/>
        <v>0</v>
      </c>
      <c r="I147" s="2">
        <f t="shared" si="136"/>
        <v>0</v>
      </c>
      <c r="J147" s="2">
        <f t="shared" si="136"/>
        <v>0</v>
      </c>
      <c r="K147" s="2">
        <f t="shared" si="136"/>
        <v>0</v>
      </c>
      <c r="L147" s="2">
        <f t="shared" si="136"/>
        <v>0</v>
      </c>
    </row>
    <row r="148" spans="2:13" x14ac:dyDescent="0.25">
      <c r="B148" s="3" t="s">
        <v>63</v>
      </c>
      <c r="C148" s="7">
        <f>+C138/10000</f>
        <v>0</v>
      </c>
      <c r="D148" s="7">
        <f t="shared" ref="D148:L148" si="137">+D138/10000</f>
        <v>0</v>
      </c>
      <c r="E148" s="7">
        <f t="shared" si="137"/>
        <v>0</v>
      </c>
      <c r="F148" s="7">
        <f t="shared" si="137"/>
        <v>0</v>
      </c>
      <c r="G148" s="7">
        <f t="shared" si="137"/>
        <v>0</v>
      </c>
      <c r="H148" s="7">
        <f t="shared" si="137"/>
        <v>0</v>
      </c>
      <c r="I148" s="7">
        <f t="shared" si="137"/>
        <v>0</v>
      </c>
      <c r="J148" s="7">
        <f t="shared" si="137"/>
        <v>0</v>
      </c>
      <c r="K148" s="7">
        <f t="shared" si="137"/>
        <v>0</v>
      </c>
      <c r="L148" s="7">
        <f t="shared" si="137"/>
        <v>0</v>
      </c>
      <c r="M148" s="7"/>
    </row>
    <row r="149" spans="2:13" x14ac:dyDescent="0.25">
      <c r="B149" s="3" t="s">
        <v>64</v>
      </c>
      <c r="C149" s="7" t="str">
        <f>IF(C130&gt;0,SUM(C140:C148)-275+H60,"")</f>
        <v/>
      </c>
      <c r="D149" s="7" t="str">
        <f t="shared" ref="D149:L149" si="138">IF(D130&gt;0,SUM(D140:D148)-275+I60,"")</f>
        <v/>
      </c>
      <c r="E149" s="7" t="str">
        <f t="shared" si="138"/>
        <v/>
      </c>
      <c r="F149" s="7" t="str">
        <f t="shared" si="138"/>
        <v/>
      </c>
      <c r="G149" s="7" t="str">
        <f t="shared" si="138"/>
        <v/>
      </c>
      <c r="H149" s="7" t="str">
        <f t="shared" si="138"/>
        <v/>
      </c>
      <c r="I149" s="7" t="str">
        <f t="shared" si="138"/>
        <v/>
      </c>
      <c r="J149" s="7" t="str">
        <f t="shared" si="138"/>
        <v/>
      </c>
      <c r="K149" s="7" t="str">
        <f t="shared" si="138"/>
        <v/>
      </c>
      <c r="L149" s="7" t="str">
        <f t="shared" si="138"/>
        <v/>
      </c>
      <c r="M149" s="7" t="e">
        <f>AVERAGEIF(C149:L149,"&gt;0")</f>
        <v>#DIV/0!</v>
      </c>
    </row>
    <row r="150" spans="2:13" x14ac:dyDescent="0.25">
      <c r="B150" s="15" t="s">
        <v>65</v>
      </c>
      <c r="C150" s="7" t="str">
        <f>IF(C140&gt;0,C149/$M152*1500,"")</f>
        <v/>
      </c>
      <c r="D150" s="7" t="str">
        <f t="shared" ref="D150:L150" si="139">IF(D140&gt;0,D149/$M152*1500,"")</f>
        <v/>
      </c>
      <c r="E150" s="7" t="str">
        <f t="shared" si="139"/>
        <v/>
      </c>
      <c r="F150" s="7" t="str">
        <f t="shared" si="139"/>
        <v/>
      </c>
      <c r="G150" s="7" t="str">
        <f t="shared" si="139"/>
        <v/>
      </c>
      <c r="H150" s="7" t="str">
        <f t="shared" si="139"/>
        <v/>
      </c>
      <c r="I150" s="7" t="str">
        <f t="shared" si="139"/>
        <v/>
      </c>
      <c r="J150" s="7" t="str">
        <f t="shared" si="139"/>
        <v/>
      </c>
      <c r="K150" s="7" t="str">
        <f t="shared" si="139"/>
        <v/>
      </c>
      <c r="L150" s="7" t="str">
        <f t="shared" si="139"/>
        <v/>
      </c>
      <c r="M150" s="7">
        <f>SUM(C150:L150)</f>
        <v>0</v>
      </c>
    </row>
    <row r="151" spans="2:13" x14ac:dyDescent="0.25">
      <c r="B151" s="15"/>
      <c r="C151" s="5" t="str">
        <f>IFERROR(C150/$N103,"")</f>
        <v/>
      </c>
      <c r="D151" s="5" t="str">
        <f t="shared" ref="D151:L151" si="140">IFERROR(D150/$N103,"")</f>
        <v/>
      </c>
      <c r="E151" s="5" t="str">
        <f t="shared" si="140"/>
        <v/>
      </c>
      <c r="F151" s="5" t="str">
        <f t="shared" si="140"/>
        <v/>
      </c>
      <c r="G151" s="5" t="str">
        <f t="shared" si="140"/>
        <v/>
      </c>
      <c r="H151" s="5" t="str">
        <f t="shared" si="140"/>
        <v/>
      </c>
      <c r="I151" s="5" t="str">
        <f t="shared" si="140"/>
        <v/>
      </c>
      <c r="J151" s="5" t="str">
        <f t="shared" si="140"/>
        <v/>
      </c>
      <c r="K151" s="5" t="str">
        <f t="shared" si="140"/>
        <v/>
      </c>
      <c r="L151" s="5" t="str">
        <f t="shared" si="140"/>
        <v/>
      </c>
      <c r="M151" s="4" t="e">
        <f>+M229</f>
        <v>#DIV/0!</v>
      </c>
    </row>
    <row r="152" spans="2:13" x14ac:dyDescent="0.25">
      <c r="B152" s="15"/>
      <c r="C152" s="4" t="str">
        <f>IFERROR(C151/$M151,"")</f>
        <v/>
      </c>
      <c r="D152" s="4" t="str">
        <f t="shared" ref="D152:L152" si="141">IFERROR(D151/$M151,"")</f>
        <v/>
      </c>
      <c r="E152" s="4" t="str">
        <f t="shared" si="141"/>
        <v/>
      </c>
      <c r="F152" s="4" t="str">
        <f t="shared" si="141"/>
        <v/>
      </c>
      <c r="G152" s="4" t="str">
        <f t="shared" si="141"/>
        <v/>
      </c>
      <c r="H152" s="4" t="str">
        <f t="shared" si="141"/>
        <v/>
      </c>
      <c r="I152" s="4" t="str">
        <f t="shared" si="141"/>
        <v/>
      </c>
      <c r="J152" s="4" t="str">
        <f t="shared" si="141"/>
        <v/>
      </c>
      <c r="K152" s="4" t="str">
        <f t="shared" si="141"/>
        <v/>
      </c>
      <c r="L152" s="4" t="str">
        <f t="shared" si="141"/>
        <v/>
      </c>
      <c r="M152" s="143" t="e">
        <f>+M105</f>
        <v>#DIV/0!</v>
      </c>
    </row>
    <row r="153" spans="2:13" x14ac:dyDescent="0.25">
      <c r="C153" s="2">
        <f>+'R3'!CE6</f>
        <v>0</v>
      </c>
      <c r="D153" s="2">
        <f>+'R3'!CF6</f>
        <v>0</v>
      </c>
      <c r="E153" s="2">
        <f>+'R3'!CG6</f>
        <v>0</v>
      </c>
      <c r="F153" s="2">
        <f>+'R3'!CH6</f>
        <v>0</v>
      </c>
      <c r="G153" s="2">
        <f>+'R3'!CI6</f>
        <v>0</v>
      </c>
      <c r="H153" s="2">
        <f>+'R3'!CJ6</f>
        <v>0</v>
      </c>
      <c r="I153" s="2">
        <f>+'R3'!CK6</f>
        <v>0</v>
      </c>
      <c r="J153" s="2">
        <f>+'R3'!CL6</f>
        <v>0</v>
      </c>
      <c r="K153" s="2">
        <f>+'R3'!CM6</f>
        <v>0</v>
      </c>
      <c r="L153" s="2">
        <f>+'R3'!CN6</f>
        <v>0</v>
      </c>
    </row>
    <row r="154" spans="2:13" x14ac:dyDescent="0.25">
      <c r="B154" s="14" t="s">
        <v>67</v>
      </c>
    </row>
    <row r="155" spans="2:13" x14ac:dyDescent="0.25">
      <c r="B155" s="12" t="s">
        <v>62</v>
      </c>
      <c r="C155" s="7">
        <f>+C130*500</f>
        <v>0</v>
      </c>
      <c r="D155" s="7">
        <f t="shared" ref="D155:L155" si="142">+D130*500</f>
        <v>0</v>
      </c>
      <c r="E155" s="7">
        <f t="shared" si="142"/>
        <v>0</v>
      </c>
      <c r="F155" s="7">
        <f t="shared" si="142"/>
        <v>0</v>
      </c>
      <c r="G155" s="7">
        <f t="shared" si="142"/>
        <v>0</v>
      </c>
      <c r="H155" s="7">
        <f t="shared" si="142"/>
        <v>0</v>
      </c>
      <c r="I155" s="7">
        <f t="shared" si="142"/>
        <v>0</v>
      </c>
      <c r="J155" s="7">
        <f t="shared" si="142"/>
        <v>0</v>
      </c>
      <c r="K155" s="7">
        <f t="shared" si="142"/>
        <v>0</v>
      </c>
      <c r="L155" s="7">
        <f t="shared" si="142"/>
        <v>0</v>
      </c>
    </row>
    <row r="156" spans="2:13" x14ac:dyDescent="0.25">
      <c r="B156" s="12" t="s">
        <v>21</v>
      </c>
      <c r="C156" s="7">
        <f>+C131*200</f>
        <v>0</v>
      </c>
      <c r="D156" s="7">
        <f t="shared" ref="D156:L156" si="143">+D131*200</f>
        <v>0</v>
      </c>
      <c r="E156" s="7">
        <f t="shared" si="143"/>
        <v>0</v>
      </c>
      <c r="F156" s="7">
        <f t="shared" si="143"/>
        <v>0</v>
      </c>
      <c r="G156" s="7">
        <f t="shared" si="143"/>
        <v>0</v>
      </c>
      <c r="H156" s="7">
        <f t="shared" si="143"/>
        <v>0</v>
      </c>
      <c r="I156" s="7">
        <f t="shared" si="143"/>
        <v>0</v>
      </c>
      <c r="J156" s="7">
        <f t="shared" si="143"/>
        <v>0</v>
      </c>
      <c r="K156" s="7">
        <f t="shared" si="143"/>
        <v>0</v>
      </c>
      <c r="L156" s="7">
        <f t="shared" si="143"/>
        <v>0</v>
      </c>
    </row>
    <row r="157" spans="2:13" x14ac:dyDescent="0.25">
      <c r="B157" s="12" t="s">
        <v>64</v>
      </c>
      <c r="C157" s="7">
        <f>SUM(C155:C156)</f>
        <v>0</v>
      </c>
      <c r="D157" s="7">
        <f t="shared" ref="D157:L157" si="144">SUM(D155:D156)</f>
        <v>0</v>
      </c>
      <c r="E157" s="7">
        <f t="shared" si="144"/>
        <v>0</v>
      </c>
      <c r="F157" s="7">
        <f t="shared" si="144"/>
        <v>0</v>
      </c>
      <c r="G157" s="7">
        <f t="shared" si="144"/>
        <v>0</v>
      </c>
      <c r="H157" s="7">
        <f t="shared" si="144"/>
        <v>0</v>
      </c>
      <c r="I157" s="7">
        <f t="shared" si="144"/>
        <v>0</v>
      </c>
      <c r="J157" s="7">
        <f t="shared" si="144"/>
        <v>0</v>
      </c>
      <c r="K157" s="7">
        <f t="shared" si="144"/>
        <v>0</v>
      </c>
      <c r="L157" s="7">
        <f t="shared" si="144"/>
        <v>0</v>
      </c>
    </row>
    <row r="159" spans="2:13" x14ac:dyDescent="0.25">
      <c r="C159" s="2">
        <f>MIN(ROUND(C130*1.5+C131*0.5,0),15)</f>
        <v>0</v>
      </c>
      <c r="D159" s="2">
        <f t="shared" ref="D159:L159" si="145">MIN(ROUND(D130*1.5+D131*0.5,0),15)</f>
        <v>0</v>
      </c>
      <c r="E159" s="2">
        <f t="shared" si="145"/>
        <v>0</v>
      </c>
      <c r="F159" s="2">
        <f t="shared" si="145"/>
        <v>0</v>
      </c>
      <c r="G159" s="2">
        <f t="shared" si="145"/>
        <v>0</v>
      </c>
      <c r="H159" s="2">
        <f t="shared" si="145"/>
        <v>0</v>
      </c>
      <c r="I159" s="2">
        <f t="shared" si="145"/>
        <v>0</v>
      </c>
      <c r="J159" s="2">
        <f t="shared" si="145"/>
        <v>0</v>
      </c>
      <c r="K159" s="2">
        <f t="shared" si="145"/>
        <v>0</v>
      </c>
      <c r="L159" s="2">
        <f t="shared" si="145"/>
        <v>0</v>
      </c>
    </row>
    <row r="160" spans="2:13" x14ac:dyDescent="0.25">
      <c r="B160" s="14" t="s">
        <v>68</v>
      </c>
    </row>
    <row r="161" spans="2:17" x14ac:dyDescent="0.25">
      <c r="B161" s="12" t="s">
        <v>22</v>
      </c>
      <c r="C161" s="7">
        <f>+C132</f>
        <v>0</v>
      </c>
      <c r="D161" s="7">
        <f t="shared" ref="D161:L161" si="146">+D132</f>
        <v>0</v>
      </c>
      <c r="E161" s="7">
        <f t="shared" si="146"/>
        <v>0</v>
      </c>
      <c r="F161" s="7">
        <f t="shared" si="146"/>
        <v>0</v>
      </c>
      <c r="G161" s="7">
        <f t="shared" si="146"/>
        <v>0</v>
      </c>
      <c r="H161" s="7">
        <f t="shared" si="146"/>
        <v>0</v>
      </c>
      <c r="I161" s="7">
        <f t="shared" si="146"/>
        <v>0</v>
      </c>
      <c r="J161" s="7">
        <f t="shared" si="146"/>
        <v>0</v>
      </c>
      <c r="K161" s="7">
        <f t="shared" si="146"/>
        <v>0</v>
      </c>
      <c r="L161" s="7">
        <f t="shared" si="146"/>
        <v>0</v>
      </c>
      <c r="M161" s="7"/>
    </row>
    <row r="162" spans="2:17" x14ac:dyDescent="0.25">
      <c r="B162" s="12" t="s">
        <v>55</v>
      </c>
      <c r="C162" s="8">
        <f>+C137</f>
        <v>0</v>
      </c>
      <c r="D162" s="8">
        <f t="shared" ref="D162:L162" si="147">+D137</f>
        <v>0</v>
      </c>
      <c r="E162" s="8">
        <f t="shared" si="147"/>
        <v>0</v>
      </c>
      <c r="F162" s="8">
        <f t="shared" si="147"/>
        <v>0</v>
      </c>
      <c r="G162" s="8">
        <f t="shared" si="147"/>
        <v>0</v>
      </c>
      <c r="H162" s="8">
        <f t="shared" si="147"/>
        <v>0</v>
      </c>
      <c r="I162" s="8">
        <f t="shared" si="147"/>
        <v>0</v>
      </c>
      <c r="J162" s="8">
        <f t="shared" si="147"/>
        <v>0</v>
      </c>
      <c r="K162" s="8">
        <f t="shared" si="147"/>
        <v>0</v>
      </c>
      <c r="L162" s="8">
        <f t="shared" si="147"/>
        <v>0</v>
      </c>
      <c r="M162" s="8"/>
    </row>
    <row r="163" spans="2:17" x14ac:dyDescent="0.25">
      <c r="B163" s="3" t="s">
        <v>23</v>
      </c>
      <c r="C163" s="2">
        <f>+C161-(C161*C162)</f>
        <v>0</v>
      </c>
      <c r="D163" s="2">
        <f t="shared" ref="D163:L163" si="148">+D161-(D161*D162)</f>
        <v>0</v>
      </c>
      <c r="E163" s="2">
        <f t="shared" si="148"/>
        <v>0</v>
      </c>
      <c r="F163" s="2">
        <f t="shared" si="148"/>
        <v>0</v>
      </c>
      <c r="G163" s="2">
        <f t="shared" si="148"/>
        <v>0</v>
      </c>
      <c r="H163" s="2">
        <f t="shared" si="148"/>
        <v>0</v>
      </c>
      <c r="I163" s="2">
        <f t="shared" si="148"/>
        <v>0</v>
      </c>
      <c r="J163" s="2">
        <f t="shared" si="148"/>
        <v>0</v>
      </c>
      <c r="K163" s="2">
        <f t="shared" si="148"/>
        <v>0</v>
      </c>
      <c r="L163" s="2">
        <f t="shared" si="148"/>
        <v>0</v>
      </c>
    </row>
    <row r="164" spans="2:17" x14ac:dyDescent="0.25">
      <c r="B164" s="3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13">
        <f>+N117</f>
        <v>0</v>
      </c>
    </row>
    <row r="165" spans="2:17" x14ac:dyDescent="0.25">
      <c r="B165" s="3" t="s">
        <v>72</v>
      </c>
      <c r="C165" s="13" t="str">
        <f>IF(C130&gt;0,VLOOKUP(C163,$BC$18:$BQ$135,C159,TRUE)*10,"")</f>
        <v/>
      </c>
      <c r="D165" s="13" t="str">
        <f t="shared" ref="D165:L165" si="149">IF(D130&gt;0,VLOOKUP(D163,$BC$18:$BQ$135,D159,TRUE)*10,"")</f>
        <v/>
      </c>
      <c r="E165" s="13" t="str">
        <f t="shared" si="149"/>
        <v/>
      </c>
      <c r="F165" s="13" t="str">
        <f t="shared" si="149"/>
        <v/>
      </c>
      <c r="G165" s="13" t="str">
        <f t="shared" si="149"/>
        <v/>
      </c>
      <c r="H165" s="13" t="str">
        <f t="shared" si="149"/>
        <v/>
      </c>
      <c r="I165" s="13" t="str">
        <f t="shared" si="149"/>
        <v/>
      </c>
      <c r="J165" s="13" t="str">
        <f t="shared" si="149"/>
        <v/>
      </c>
      <c r="K165" s="13" t="str">
        <f t="shared" si="149"/>
        <v/>
      </c>
      <c r="L165" s="13" t="str">
        <f t="shared" si="149"/>
        <v/>
      </c>
      <c r="M165" s="13"/>
      <c r="N165" s="13">
        <f>SUM(C165:L165)</f>
        <v>0</v>
      </c>
    </row>
    <row r="166" spans="2:17" x14ac:dyDescent="0.25">
      <c r="C166" s="6" t="str">
        <f>IFERROR(C165/$N117,"")</f>
        <v/>
      </c>
      <c r="D166" s="6" t="str">
        <f t="shared" ref="D166:L166" si="150">IFERROR(D165/$N117,"")</f>
        <v/>
      </c>
      <c r="E166" s="6" t="str">
        <f t="shared" si="150"/>
        <v/>
      </c>
      <c r="F166" s="6" t="str">
        <f t="shared" si="150"/>
        <v/>
      </c>
      <c r="G166" s="6" t="str">
        <f t="shared" si="150"/>
        <v/>
      </c>
      <c r="H166" s="6" t="str">
        <f t="shared" si="150"/>
        <v/>
      </c>
      <c r="I166" s="6" t="str">
        <f t="shared" si="150"/>
        <v/>
      </c>
      <c r="J166" s="6" t="str">
        <f t="shared" si="150"/>
        <v/>
      </c>
      <c r="K166" s="6" t="str">
        <f t="shared" si="150"/>
        <v/>
      </c>
      <c r="L166" s="6" t="str">
        <f t="shared" si="150"/>
        <v/>
      </c>
      <c r="M166" s="6"/>
      <c r="N166" s="27" t="e">
        <f>AVERAGE(C166:L166)</f>
        <v>#DIV/0!</v>
      </c>
    </row>
    <row r="167" spans="2:17" x14ac:dyDescent="0.25">
      <c r="C167" s="4" t="str">
        <f>IFERROR(C166/$N167,"")</f>
        <v/>
      </c>
      <c r="D167" s="4" t="str">
        <f t="shared" ref="D167:L167" si="151">IFERROR(D166/$N167,"")</f>
        <v/>
      </c>
      <c r="E167" s="4" t="str">
        <f t="shared" si="151"/>
        <v/>
      </c>
      <c r="F167" s="4" t="str">
        <f t="shared" si="151"/>
        <v/>
      </c>
      <c r="G167" s="4" t="str">
        <f t="shared" si="151"/>
        <v/>
      </c>
      <c r="H167" s="4" t="str">
        <f t="shared" si="151"/>
        <v/>
      </c>
      <c r="I167" s="4" t="str">
        <f t="shared" si="151"/>
        <v/>
      </c>
      <c r="J167" s="4" t="str">
        <f t="shared" si="151"/>
        <v/>
      </c>
      <c r="K167" s="4" t="str">
        <f t="shared" si="151"/>
        <v/>
      </c>
      <c r="L167" s="4" t="str">
        <f t="shared" si="151"/>
        <v/>
      </c>
      <c r="M167" s="4"/>
      <c r="N167" s="10" t="e">
        <f>+M229</f>
        <v>#DIV/0!</v>
      </c>
    </row>
    <row r="168" spans="2:17" x14ac:dyDescent="0.25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70" spans="2:17" x14ac:dyDescent="0.25">
      <c r="B170" s="2" t="s">
        <v>53</v>
      </c>
      <c r="F170" s="2" t="s">
        <v>59</v>
      </c>
    </row>
    <row r="171" spans="2:17" x14ac:dyDescent="0.25">
      <c r="H171" s="2">
        <v>1</v>
      </c>
      <c r="I171" s="2">
        <v>2</v>
      </c>
      <c r="J171" s="2">
        <v>3</v>
      </c>
      <c r="K171" s="2">
        <v>4</v>
      </c>
      <c r="L171" s="2">
        <v>5</v>
      </c>
      <c r="M171" s="2">
        <v>6</v>
      </c>
      <c r="N171" s="2">
        <v>7</v>
      </c>
      <c r="O171" s="2">
        <v>8</v>
      </c>
      <c r="P171" s="2">
        <v>9</v>
      </c>
      <c r="Q171" s="2">
        <v>10</v>
      </c>
    </row>
    <row r="172" spans="2:17" x14ac:dyDescent="0.25">
      <c r="B172" s="2">
        <v>1</v>
      </c>
      <c r="C172" s="104">
        <f>'Input R3'!E27</f>
        <v>0</v>
      </c>
      <c r="D172" s="105">
        <f>+C130</f>
        <v>0</v>
      </c>
      <c r="E172" s="4">
        <f>IF(C172="Y",LOOKUP(D172,BD$3:BM$4),0)</f>
        <v>0</v>
      </c>
      <c r="F172" s="2" t="e">
        <f>LOOKUP(D172,BD$12:BM$13)</f>
        <v>#N/A</v>
      </c>
      <c r="G172" s="2">
        <v>1</v>
      </c>
      <c r="H172" s="4">
        <f>IF(C$130=$G172,$F$174,0)</f>
        <v>0</v>
      </c>
      <c r="I172" s="4">
        <f>IF(D$130=$G172,$F$179,0)</f>
        <v>0</v>
      </c>
      <c r="J172" s="4">
        <f>IF(E$130=$G172,$F$184,0)</f>
        <v>0</v>
      </c>
      <c r="K172" s="4">
        <f>IF(F$130=$G172,$F$189,0)</f>
        <v>0</v>
      </c>
      <c r="L172" s="4">
        <f>IF(G$130=$G172,$F$194,0)</f>
        <v>0</v>
      </c>
      <c r="M172" s="4">
        <f>IF(H$130=$G172,$F$199,0)</f>
        <v>0</v>
      </c>
      <c r="N172" s="4">
        <f>IF(I$130=$G172,$F$204,0)</f>
        <v>0</v>
      </c>
      <c r="O172" s="4">
        <f>IF(J$130=$G172,$F$209,0)</f>
        <v>0</v>
      </c>
      <c r="P172" s="4">
        <f>IF(K$130=$G172,$F$214,0)</f>
        <v>0</v>
      </c>
      <c r="Q172" s="4">
        <f>IF(L$130=$G172,$F$219,0)</f>
        <v>0</v>
      </c>
    </row>
    <row r="173" spans="2:17" x14ac:dyDescent="0.25">
      <c r="C173" s="104">
        <f>'Input R3'!E28</f>
        <v>0</v>
      </c>
      <c r="D173" s="7">
        <f>+D172</f>
        <v>0</v>
      </c>
      <c r="E173" s="4">
        <f>IF(C173="Y",LOOKUP(D173,BD$5:BM$6),0)</f>
        <v>0</v>
      </c>
      <c r="G173" s="2">
        <v>2</v>
      </c>
      <c r="H173" s="4">
        <f t="shared" ref="H173:H181" si="152">IF(C$130=$G173,$F$174,0)</f>
        <v>0</v>
      </c>
      <c r="I173" s="4">
        <f t="shared" ref="I173:I181" si="153">IF(D$130=$G173,$F$179,0)</f>
        <v>0</v>
      </c>
      <c r="J173" s="4">
        <f t="shared" ref="J173:J181" si="154">IF(E$130=$G173,$F$184,0)</f>
        <v>0</v>
      </c>
      <c r="K173" s="4">
        <f t="shared" ref="K173:K181" si="155">IF(F$130=$G173,$F$189,0)</f>
        <v>0</v>
      </c>
      <c r="L173" s="4">
        <f t="shared" ref="L173:L181" si="156">IF(G$130=$G173,$F$194,0)</f>
        <v>0</v>
      </c>
      <c r="M173" s="4">
        <f t="shared" ref="M173:M181" si="157">IF(H$130=$G173,$F$199,0)</f>
        <v>0</v>
      </c>
      <c r="N173" s="4">
        <f t="shared" ref="N173:N181" si="158">IF(I$130=$G173,$F$204,0)</f>
        <v>0</v>
      </c>
      <c r="O173" s="4">
        <f t="shared" ref="O173:O181" si="159">IF(J$130=$G173,$F$209,0)</f>
        <v>0</v>
      </c>
      <c r="P173" s="4">
        <f t="shared" ref="P173:P181" si="160">IF(K$130=$G173,$F$214,0)</f>
        <v>0</v>
      </c>
      <c r="Q173" s="4">
        <f t="shared" ref="Q173:Q181" si="161">IF(L$130=$G173,$F$219,0)</f>
        <v>0</v>
      </c>
    </row>
    <row r="174" spans="2:17" x14ac:dyDescent="0.25">
      <c r="C174" s="104">
        <f>'Input R3'!E29</f>
        <v>0</v>
      </c>
      <c r="D174" s="7">
        <f t="shared" ref="D174:D175" si="162">+D173</f>
        <v>0</v>
      </c>
      <c r="E174" s="4">
        <f>IF(C174="Y",LOOKUP(D174,BD$7:BM$8),0)</f>
        <v>0</v>
      </c>
      <c r="F174" s="4" t="e">
        <f>MIN(1,F172*E176)</f>
        <v>#N/A</v>
      </c>
      <c r="G174" s="2">
        <v>3</v>
      </c>
      <c r="H174" s="4">
        <f t="shared" si="152"/>
        <v>0</v>
      </c>
      <c r="I174" s="4">
        <f t="shared" si="153"/>
        <v>0</v>
      </c>
      <c r="J174" s="4">
        <f t="shared" si="154"/>
        <v>0</v>
      </c>
      <c r="K174" s="4">
        <f t="shared" si="155"/>
        <v>0</v>
      </c>
      <c r="L174" s="4">
        <f t="shared" si="156"/>
        <v>0</v>
      </c>
      <c r="M174" s="4">
        <f t="shared" si="157"/>
        <v>0</v>
      </c>
      <c r="N174" s="4">
        <f t="shared" si="158"/>
        <v>0</v>
      </c>
      <c r="O174" s="4">
        <f t="shared" si="159"/>
        <v>0</v>
      </c>
      <c r="P174" s="4">
        <f t="shared" si="160"/>
        <v>0</v>
      </c>
      <c r="Q174" s="4">
        <f t="shared" si="161"/>
        <v>0</v>
      </c>
    </row>
    <row r="175" spans="2:17" x14ac:dyDescent="0.25">
      <c r="C175" s="104">
        <f>'Input R3'!E30</f>
        <v>0</v>
      </c>
      <c r="D175" s="7">
        <f t="shared" si="162"/>
        <v>0</v>
      </c>
      <c r="E175" s="4">
        <f>IF(C175="Y",LOOKUP(D175,BD$9:BM$10),0)</f>
        <v>0</v>
      </c>
      <c r="G175" s="2">
        <v>4</v>
      </c>
      <c r="H175" s="4">
        <f t="shared" si="152"/>
        <v>0</v>
      </c>
      <c r="I175" s="4">
        <f t="shared" si="153"/>
        <v>0</v>
      </c>
      <c r="J175" s="4">
        <f t="shared" si="154"/>
        <v>0</v>
      </c>
      <c r="K175" s="4">
        <f t="shared" si="155"/>
        <v>0</v>
      </c>
      <c r="L175" s="4">
        <f t="shared" si="156"/>
        <v>0</v>
      </c>
      <c r="M175" s="4">
        <f t="shared" si="157"/>
        <v>0</v>
      </c>
      <c r="N175" s="4">
        <f t="shared" si="158"/>
        <v>0</v>
      </c>
      <c r="O175" s="4">
        <f t="shared" si="159"/>
        <v>0</v>
      </c>
      <c r="P175" s="4">
        <f t="shared" si="160"/>
        <v>0</v>
      </c>
      <c r="Q175" s="4">
        <f t="shared" si="161"/>
        <v>0</v>
      </c>
    </row>
    <row r="176" spans="2:17" x14ac:dyDescent="0.25">
      <c r="E176" s="10">
        <f>SUM(E172:E175)</f>
        <v>0</v>
      </c>
      <c r="G176" s="2">
        <v>5</v>
      </c>
      <c r="H176" s="4">
        <f t="shared" si="152"/>
        <v>0</v>
      </c>
      <c r="I176" s="4">
        <f t="shared" si="153"/>
        <v>0</v>
      </c>
      <c r="J176" s="4">
        <f t="shared" si="154"/>
        <v>0</v>
      </c>
      <c r="K176" s="4">
        <f t="shared" si="155"/>
        <v>0</v>
      </c>
      <c r="L176" s="4">
        <f t="shared" si="156"/>
        <v>0</v>
      </c>
      <c r="M176" s="4">
        <f t="shared" si="157"/>
        <v>0</v>
      </c>
      <c r="N176" s="4">
        <f t="shared" si="158"/>
        <v>0</v>
      </c>
      <c r="O176" s="4">
        <f t="shared" si="159"/>
        <v>0</v>
      </c>
      <c r="P176" s="4">
        <f t="shared" si="160"/>
        <v>0</v>
      </c>
      <c r="Q176" s="4">
        <f t="shared" si="161"/>
        <v>0</v>
      </c>
    </row>
    <row r="177" spans="2:17" x14ac:dyDescent="0.25">
      <c r="B177" s="2">
        <v>2</v>
      </c>
      <c r="C177" s="104">
        <f>+D133</f>
        <v>0</v>
      </c>
      <c r="D177" s="105">
        <f>+D130</f>
        <v>0</v>
      </c>
      <c r="E177" s="4">
        <f>IF(C177="Y",LOOKUP(D177,BD$3:BM$4),0)</f>
        <v>0</v>
      </c>
      <c r="F177" s="2" t="e">
        <f>LOOKUP(D177,BD$12:BM$13)</f>
        <v>#N/A</v>
      </c>
      <c r="G177" s="2">
        <v>6</v>
      </c>
      <c r="H177" s="4">
        <f t="shared" si="152"/>
        <v>0</v>
      </c>
      <c r="I177" s="4">
        <f t="shared" si="153"/>
        <v>0</v>
      </c>
      <c r="J177" s="4">
        <f t="shared" si="154"/>
        <v>0</v>
      </c>
      <c r="K177" s="4">
        <f t="shared" si="155"/>
        <v>0</v>
      </c>
      <c r="L177" s="4">
        <f t="shared" si="156"/>
        <v>0</v>
      </c>
      <c r="M177" s="4">
        <f t="shared" si="157"/>
        <v>0</v>
      </c>
      <c r="N177" s="4">
        <f t="shared" si="158"/>
        <v>0</v>
      </c>
      <c r="O177" s="4">
        <f t="shared" si="159"/>
        <v>0</v>
      </c>
      <c r="P177" s="4">
        <f t="shared" si="160"/>
        <v>0</v>
      </c>
      <c r="Q177" s="4">
        <f t="shared" si="161"/>
        <v>0</v>
      </c>
    </row>
    <row r="178" spans="2:17" x14ac:dyDescent="0.25">
      <c r="C178" s="104">
        <f t="shared" ref="C178:C180" si="163">+D134</f>
        <v>0</v>
      </c>
      <c r="D178" s="7">
        <f>+D177</f>
        <v>0</v>
      </c>
      <c r="E178" s="4">
        <f>IF(C178="Y",LOOKUP(D178,BD$5:BM$6),0)</f>
        <v>0</v>
      </c>
      <c r="G178" s="2">
        <v>7</v>
      </c>
      <c r="H178" s="4">
        <f t="shared" si="152"/>
        <v>0</v>
      </c>
      <c r="I178" s="4">
        <f t="shared" si="153"/>
        <v>0</v>
      </c>
      <c r="J178" s="4">
        <f t="shared" si="154"/>
        <v>0</v>
      </c>
      <c r="K178" s="4">
        <f t="shared" si="155"/>
        <v>0</v>
      </c>
      <c r="L178" s="4">
        <f t="shared" si="156"/>
        <v>0</v>
      </c>
      <c r="M178" s="4">
        <f t="shared" si="157"/>
        <v>0</v>
      </c>
      <c r="N178" s="4">
        <f t="shared" si="158"/>
        <v>0</v>
      </c>
      <c r="O178" s="4">
        <f t="shared" si="159"/>
        <v>0</v>
      </c>
      <c r="P178" s="4">
        <f t="shared" si="160"/>
        <v>0</v>
      </c>
      <c r="Q178" s="4">
        <f t="shared" si="161"/>
        <v>0</v>
      </c>
    </row>
    <row r="179" spans="2:17" x14ac:dyDescent="0.25">
      <c r="C179" s="104">
        <f t="shared" si="163"/>
        <v>0</v>
      </c>
      <c r="D179" s="7">
        <f t="shared" ref="D179:D180" si="164">+D178</f>
        <v>0</v>
      </c>
      <c r="E179" s="4">
        <f>IF(C179="Y",LOOKUP(D179,BD$7:BM$8),0)</f>
        <v>0</v>
      </c>
      <c r="F179" s="4" t="e">
        <f>MIN(1,F177*E181)</f>
        <v>#N/A</v>
      </c>
      <c r="G179" s="2">
        <v>8</v>
      </c>
      <c r="H179" s="4">
        <f t="shared" si="152"/>
        <v>0</v>
      </c>
      <c r="I179" s="4">
        <f t="shared" si="153"/>
        <v>0</v>
      </c>
      <c r="J179" s="4">
        <f t="shared" si="154"/>
        <v>0</v>
      </c>
      <c r="K179" s="4">
        <f t="shared" si="155"/>
        <v>0</v>
      </c>
      <c r="L179" s="4">
        <f t="shared" si="156"/>
        <v>0</v>
      </c>
      <c r="M179" s="4">
        <f t="shared" si="157"/>
        <v>0</v>
      </c>
      <c r="N179" s="4">
        <f t="shared" si="158"/>
        <v>0</v>
      </c>
      <c r="O179" s="4">
        <f t="shared" si="159"/>
        <v>0</v>
      </c>
      <c r="P179" s="4">
        <f t="shared" si="160"/>
        <v>0</v>
      </c>
      <c r="Q179" s="4">
        <f t="shared" si="161"/>
        <v>0</v>
      </c>
    </row>
    <row r="180" spans="2:17" x14ac:dyDescent="0.25">
      <c r="C180" s="104">
        <f t="shared" si="163"/>
        <v>0</v>
      </c>
      <c r="D180" s="7">
        <f t="shared" si="164"/>
        <v>0</v>
      </c>
      <c r="E180" s="4">
        <f>IF(C180="Y",LOOKUP(D180,BD$9:BM$10),0)</f>
        <v>0</v>
      </c>
      <c r="G180" s="2">
        <v>9</v>
      </c>
      <c r="H180" s="4">
        <f t="shared" si="152"/>
        <v>0</v>
      </c>
      <c r="I180" s="4">
        <f t="shared" si="153"/>
        <v>0</v>
      </c>
      <c r="J180" s="4">
        <f t="shared" si="154"/>
        <v>0</v>
      </c>
      <c r="K180" s="4">
        <f t="shared" si="155"/>
        <v>0</v>
      </c>
      <c r="L180" s="4">
        <f t="shared" si="156"/>
        <v>0</v>
      </c>
      <c r="M180" s="4">
        <f t="shared" si="157"/>
        <v>0</v>
      </c>
      <c r="N180" s="4">
        <f t="shared" si="158"/>
        <v>0</v>
      </c>
      <c r="O180" s="4">
        <f t="shared" si="159"/>
        <v>0</v>
      </c>
      <c r="P180" s="4">
        <f t="shared" si="160"/>
        <v>0</v>
      </c>
      <c r="Q180" s="4">
        <f t="shared" si="161"/>
        <v>0</v>
      </c>
    </row>
    <row r="181" spans="2:17" x14ac:dyDescent="0.25">
      <c r="E181" s="10">
        <f>SUM(E177:E180)</f>
        <v>0</v>
      </c>
      <c r="G181" s="2">
        <v>10</v>
      </c>
      <c r="H181" s="4">
        <f t="shared" si="152"/>
        <v>0</v>
      </c>
      <c r="I181" s="4">
        <f t="shared" si="153"/>
        <v>0</v>
      </c>
      <c r="J181" s="4">
        <f t="shared" si="154"/>
        <v>0</v>
      </c>
      <c r="K181" s="4">
        <f t="shared" si="155"/>
        <v>0</v>
      </c>
      <c r="L181" s="4">
        <f t="shared" si="156"/>
        <v>0</v>
      </c>
      <c r="M181" s="4">
        <f t="shared" si="157"/>
        <v>0</v>
      </c>
      <c r="N181" s="4">
        <f t="shared" si="158"/>
        <v>0</v>
      </c>
      <c r="O181" s="4">
        <f t="shared" si="159"/>
        <v>0</v>
      </c>
      <c r="P181" s="4">
        <f t="shared" si="160"/>
        <v>0</v>
      </c>
      <c r="Q181" s="4">
        <f t="shared" si="161"/>
        <v>0</v>
      </c>
    </row>
    <row r="182" spans="2:17" x14ac:dyDescent="0.25">
      <c r="B182" s="2">
        <v>3</v>
      </c>
      <c r="C182" s="104">
        <f>+E133</f>
        <v>0</v>
      </c>
      <c r="D182" s="105">
        <f>+E130</f>
        <v>0</v>
      </c>
      <c r="E182" s="4">
        <f>IF(C182="Y",LOOKUP(D182,BD$3:BM$4),0)</f>
        <v>0</v>
      </c>
      <c r="F182" s="2" t="e">
        <f>LOOKUP(D182,BD$12:BM$13)</f>
        <v>#N/A</v>
      </c>
      <c r="G182" s="4"/>
      <c r="H182" s="4">
        <f>MAX(H172:H181)</f>
        <v>0</v>
      </c>
      <c r="I182" s="4">
        <f t="shared" ref="I182:Q182" si="165">MAX(I172:I181)</f>
        <v>0</v>
      </c>
      <c r="J182" s="4">
        <f t="shared" si="165"/>
        <v>0</v>
      </c>
      <c r="K182" s="4">
        <f t="shared" si="165"/>
        <v>0</v>
      </c>
      <c r="L182" s="4">
        <f t="shared" si="165"/>
        <v>0</v>
      </c>
      <c r="M182" s="4">
        <f t="shared" si="165"/>
        <v>0</v>
      </c>
      <c r="N182" s="4">
        <f t="shared" si="165"/>
        <v>0</v>
      </c>
      <c r="O182" s="4">
        <f t="shared" si="165"/>
        <v>0</v>
      </c>
      <c r="P182" s="4">
        <f t="shared" si="165"/>
        <v>0</v>
      </c>
      <c r="Q182" s="4">
        <f t="shared" si="165"/>
        <v>0</v>
      </c>
    </row>
    <row r="183" spans="2:17" x14ac:dyDescent="0.25">
      <c r="C183" s="104">
        <f t="shared" ref="C183:C185" si="166">+E134</f>
        <v>0</v>
      </c>
      <c r="D183" s="7">
        <f>+D182</f>
        <v>0</v>
      </c>
      <c r="E183" s="4">
        <f>IF(C183="Y",LOOKUP(D183,BD$5:BM$6),0)</f>
        <v>0</v>
      </c>
    </row>
    <row r="184" spans="2:17" x14ac:dyDescent="0.25">
      <c r="C184" s="104">
        <f t="shared" si="166"/>
        <v>0</v>
      </c>
      <c r="D184" s="7">
        <f t="shared" ref="D184:D185" si="167">+D183</f>
        <v>0</v>
      </c>
      <c r="E184" s="4">
        <f>IF(C184="Y",LOOKUP(D184,BD$7:BM$8),0)</f>
        <v>0</v>
      </c>
      <c r="F184" s="4" t="e">
        <f>MIN(1,F182*E186)</f>
        <v>#N/A</v>
      </c>
    </row>
    <row r="185" spans="2:17" x14ac:dyDescent="0.25">
      <c r="C185" s="104">
        <f t="shared" si="166"/>
        <v>0</v>
      </c>
      <c r="D185" s="7">
        <f t="shared" si="167"/>
        <v>0</v>
      </c>
      <c r="E185" s="4">
        <f>IF(C185="Y",LOOKUP(D185,BD$9:BM$10),0)</f>
        <v>0</v>
      </c>
    </row>
    <row r="186" spans="2:17" x14ac:dyDescent="0.25">
      <c r="E186" s="10">
        <f>SUM(E182:E185)</f>
        <v>0</v>
      </c>
    </row>
    <row r="187" spans="2:17" x14ac:dyDescent="0.25">
      <c r="B187" s="2">
        <v>4</v>
      </c>
      <c r="C187" s="104">
        <f>+F133</f>
        <v>0</v>
      </c>
      <c r="D187" s="105">
        <f>+F130</f>
        <v>0</v>
      </c>
      <c r="E187" s="4">
        <f>IF(C187="Y",LOOKUP(D187,BD$3:BM$4),0)</f>
        <v>0</v>
      </c>
      <c r="F187" s="2" t="e">
        <f>LOOKUP(D187,BD$12:BM$13)</f>
        <v>#N/A</v>
      </c>
      <c r="G187" s="4"/>
      <c r="H187" s="4"/>
      <c r="I187" s="4"/>
      <c r="J187" s="4"/>
      <c r="K187" s="4"/>
      <c r="L187" s="4"/>
      <c r="M187" s="4"/>
    </row>
    <row r="188" spans="2:17" x14ac:dyDescent="0.25">
      <c r="C188" s="104">
        <f t="shared" ref="C188:C190" si="168">+F134</f>
        <v>0</v>
      </c>
      <c r="D188" s="7">
        <f>+D187</f>
        <v>0</v>
      </c>
      <c r="E188" s="4">
        <f>IF(C188="Y",LOOKUP(D188,BD$5:BM$6),0)</f>
        <v>0</v>
      </c>
    </row>
    <row r="189" spans="2:17" x14ac:dyDescent="0.25">
      <c r="C189" s="104">
        <f t="shared" si="168"/>
        <v>0</v>
      </c>
      <c r="D189" s="7">
        <f t="shared" ref="D189:D190" si="169">+D188</f>
        <v>0</v>
      </c>
      <c r="E189" s="4">
        <f>IF(C189="Y",LOOKUP(D189,BD$7:BM$8),0)</f>
        <v>0</v>
      </c>
      <c r="F189" s="4" t="e">
        <f>MIN(1,F187*E191)</f>
        <v>#N/A</v>
      </c>
    </row>
    <row r="190" spans="2:17" x14ac:dyDescent="0.25">
      <c r="C190" s="104">
        <f t="shared" si="168"/>
        <v>0</v>
      </c>
      <c r="D190" s="7">
        <f t="shared" si="169"/>
        <v>0</v>
      </c>
      <c r="E190" s="4">
        <f>IF(C190="Y",LOOKUP(D190,BD$9:BM$10),0)</f>
        <v>0</v>
      </c>
    </row>
    <row r="191" spans="2:17" x14ac:dyDescent="0.25">
      <c r="E191" s="10">
        <f>SUM(E187:E190)</f>
        <v>0</v>
      </c>
    </row>
    <row r="192" spans="2:17" x14ac:dyDescent="0.25">
      <c r="B192" s="2">
        <v>5</v>
      </c>
      <c r="C192" s="104">
        <f>+G133</f>
        <v>0</v>
      </c>
      <c r="D192" s="105">
        <f>+G130</f>
        <v>0</v>
      </c>
      <c r="E192" s="4">
        <f>IF(C192="Y",LOOKUP(D192,BD$3:BM$4),0)</f>
        <v>0</v>
      </c>
      <c r="F192" s="2" t="e">
        <f>LOOKUP(D192,BD$12:BM$13)</f>
        <v>#N/A</v>
      </c>
      <c r="G192" s="4"/>
      <c r="H192" s="4"/>
      <c r="I192" s="4"/>
      <c r="J192" s="4"/>
      <c r="K192" s="4"/>
      <c r="L192" s="4"/>
      <c r="M192" s="4"/>
    </row>
    <row r="193" spans="2:13" x14ac:dyDescent="0.25">
      <c r="C193" s="104">
        <f t="shared" ref="C193:C195" si="170">+G134</f>
        <v>0</v>
      </c>
      <c r="D193" s="7">
        <f>+D192</f>
        <v>0</v>
      </c>
      <c r="E193" s="4">
        <f>IF(C193="Y",LOOKUP(D193,BD$5:BM$6),0)</f>
        <v>0</v>
      </c>
    </row>
    <row r="194" spans="2:13" x14ac:dyDescent="0.25">
      <c r="C194" s="104">
        <f t="shared" si="170"/>
        <v>0</v>
      </c>
      <c r="D194" s="7">
        <f t="shared" ref="D194:D195" si="171">+D193</f>
        <v>0</v>
      </c>
      <c r="E194" s="4">
        <f>IF(C194="Y",LOOKUP(D194,BD$7:BM$8),0)</f>
        <v>0</v>
      </c>
      <c r="F194" s="4" t="e">
        <f>MIN(1,F192*E196)</f>
        <v>#N/A</v>
      </c>
    </row>
    <row r="195" spans="2:13" x14ac:dyDescent="0.25">
      <c r="C195" s="104">
        <f t="shared" si="170"/>
        <v>0</v>
      </c>
      <c r="D195" s="7">
        <f t="shared" si="171"/>
        <v>0</v>
      </c>
      <c r="E195" s="4">
        <f>IF(C195="Y",LOOKUP(D195,BD$9:BM$10),0)</f>
        <v>0</v>
      </c>
    </row>
    <row r="196" spans="2:13" x14ac:dyDescent="0.25">
      <c r="E196" s="10">
        <f>SUM(E192:E195)</f>
        <v>0</v>
      </c>
    </row>
    <row r="197" spans="2:13" x14ac:dyDescent="0.25">
      <c r="B197" s="2">
        <v>6</v>
      </c>
      <c r="C197" s="104">
        <f>+H133</f>
        <v>0</v>
      </c>
      <c r="D197" s="105">
        <f>+H130</f>
        <v>0</v>
      </c>
      <c r="E197" s="4">
        <f>IF(C197="Y",LOOKUP(D197,BD$3:BM$4),0)</f>
        <v>0</v>
      </c>
      <c r="F197" s="2" t="e">
        <f>LOOKUP(D197,BD$12:BM$13)</f>
        <v>#N/A</v>
      </c>
      <c r="G197" s="4"/>
      <c r="H197" s="4"/>
      <c r="I197" s="4"/>
      <c r="J197" s="4"/>
      <c r="K197" s="4"/>
      <c r="L197" s="4"/>
      <c r="M197" s="4"/>
    </row>
    <row r="198" spans="2:13" x14ac:dyDescent="0.25">
      <c r="C198" s="104">
        <f t="shared" ref="C198:C200" si="172">+H134</f>
        <v>0</v>
      </c>
      <c r="D198" s="7">
        <f>+D197</f>
        <v>0</v>
      </c>
      <c r="E198" s="4">
        <f>IF(C198="Y",LOOKUP(D198,BD$5:BM$6),0)</f>
        <v>0</v>
      </c>
    </row>
    <row r="199" spans="2:13" x14ac:dyDescent="0.25">
      <c r="C199" s="104">
        <f t="shared" si="172"/>
        <v>0</v>
      </c>
      <c r="D199" s="7">
        <f t="shared" ref="D199:D200" si="173">+D198</f>
        <v>0</v>
      </c>
      <c r="E199" s="4">
        <f>IF(C199="Y",LOOKUP(D199,BD$7:BM$8),0)</f>
        <v>0</v>
      </c>
      <c r="F199" s="4" t="e">
        <f>MIN(1,F197*E201)</f>
        <v>#N/A</v>
      </c>
    </row>
    <row r="200" spans="2:13" x14ac:dyDescent="0.25">
      <c r="C200" s="104">
        <f t="shared" si="172"/>
        <v>0</v>
      </c>
      <c r="D200" s="7">
        <f t="shared" si="173"/>
        <v>0</v>
      </c>
      <c r="E200" s="4">
        <f>IF(C200="Y",LOOKUP(D200,BD$9:BM$10),0)</f>
        <v>0</v>
      </c>
    </row>
    <row r="201" spans="2:13" x14ac:dyDescent="0.25">
      <c r="E201" s="10">
        <f>SUM(E197:E200)</f>
        <v>0</v>
      </c>
    </row>
    <row r="202" spans="2:13" x14ac:dyDescent="0.25">
      <c r="B202" s="2">
        <v>7</v>
      </c>
      <c r="C202" s="104">
        <f>+I133</f>
        <v>0</v>
      </c>
      <c r="D202" s="105">
        <f>+I130</f>
        <v>0</v>
      </c>
      <c r="E202" s="4">
        <f>IF(C202="Y",LOOKUP(D202,BD$3:BM$4),0)</f>
        <v>0</v>
      </c>
      <c r="F202" s="2" t="e">
        <f>LOOKUP(D202,BD$12:BM$13)</f>
        <v>#N/A</v>
      </c>
      <c r="G202" s="4"/>
      <c r="H202" s="4"/>
      <c r="I202" s="4"/>
      <c r="J202" s="4"/>
      <c r="K202" s="4"/>
      <c r="L202" s="4"/>
      <c r="M202" s="4"/>
    </row>
    <row r="203" spans="2:13" x14ac:dyDescent="0.25">
      <c r="C203" s="104">
        <f t="shared" ref="C203:C205" si="174">+I134</f>
        <v>0</v>
      </c>
      <c r="D203" s="7">
        <f>+D202</f>
        <v>0</v>
      </c>
      <c r="E203" s="4">
        <f>IF(C203="Y",LOOKUP(D203,BD$5:BM$6),0)</f>
        <v>0</v>
      </c>
    </row>
    <row r="204" spans="2:13" x14ac:dyDescent="0.25">
      <c r="C204" s="104">
        <f t="shared" si="174"/>
        <v>0</v>
      </c>
      <c r="D204" s="7">
        <f t="shared" ref="D204:D205" si="175">+D203</f>
        <v>0</v>
      </c>
      <c r="E204" s="4">
        <f>IF(C204="Y",LOOKUP(D204,BD$7:BM$8),0)</f>
        <v>0</v>
      </c>
      <c r="F204" s="4" t="e">
        <f>MIN(1,F202*E206)</f>
        <v>#N/A</v>
      </c>
    </row>
    <row r="205" spans="2:13" x14ac:dyDescent="0.25">
      <c r="C205" s="104">
        <f t="shared" si="174"/>
        <v>0</v>
      </c>
      <c r="D205" s="7">
        <f t="shared" si="175"/>
        <v>0</v>
      </c>
      <c r="E205" s="4">
        <f>IF(C205="Y",LOOKUP(D205,BD$9:BM$10),0)</f>
        <v>0</v>
      </c>
    </row>
    <row r="206" spans="2:13" x14ac:dyDescent="0.25">
      <c r="E206" s="10">
        <f>SUM(E202:E205)</f>
        <v>0</v>
      </c>
    </row>
    <row r="207" spans="2:13" x14ac:dyDescent="0.25">
      <c r="B207" s="2">
        <v>8</v>
      </c>
      <c r="C207" s="104">
        <f>+J133</f>
        <v>0</v>
      </c>
      <c r="D207" s="105">
        <f>+J130</f>
        <v>0</v>
      </c>
      <c r="E207" s="4">
        <f>IF(C207="Y",LOOKUP(D207,BD$3:BM$4),0)</f>
        <v>0</v>
      </c>
      <c r="F207" s="2" t="e">
        <f>LOOKUP(D207,BD$12:BM$13)</f>
        <v>#N/A</v>
      </c>
      <c r="G207" s="4"/>
      <c r="H207" s="4"/>
      <c r="I207" s="4"/>
      <c r="J207" s="4"/>
      <c r="K207" s="4"/>
      <c r="L207" s="4"/>
      <c r="M207" s="4"/>
    </row>
    <row r="208" spans="2:13" x14ac:dyDescent="0.25">
      <c r="C208" s="104">
        <f t="shared" ref="C208:C210" si="176">+J134</f>
        <v>0</v>
      </c>
      <c r="D208" s="7">
        <f>+D207</f>
        <v>0</v>
      </c>
      <c r="E208" s="4">
        <f>IF(C208="Y",LOOKUP(D208,BD$5:BM$6),0)</f>
        <v>0</v>
      </c>
    </row>
    <row r="209" spans="2:13" x14ac:dyDescent="0.25">
      <c r="C209" s="104">
        <f t="shared" si="176"/>
        <v>0</v>
      </c>
      <c r="D209" s="7">
        <f t="shared" ref="D209:D210" si="177">+D208</f>
        <v>0</v>
      </c>
      <c r="E209" s="4">
        <f>IF(C209="Y",LOOKUP(D209,BD$7:BM$8),0)</f>
        <v>0</v>
      </c>
      <c r="F209" s="4" t="e">
        <f>MIN(1,F207*E211)</f>
        <v>#N/A</v>
      </c>
    </row>
    <row r="210" spans="2:13" x14ac:dyDescent="0.25">
      <c r="C210" s="104">
        <f t="shared" si="176"/>
        <v>0</v>
      </c>
      <c r="D210" s="7">
        <f t="shared" si="177"/>
        <v>0</v>
      </c>
      <c r="E210" s="4">
        <f>IF(C210="Y",LOOKUP(D210,BD$9:BM$10),0)</f>
        <v>0</v>
      </c>
    </row>
    <row r="211" spans="2:13" x14ac:dyDescent="0.25">
      <c r="E211" s="10">
        <f>SUM(E207:E210)</f>
        <v>0</v>
      </c>
    </row>
    <row r="212" spans="2:13" x14ac:dyDescent="0.25">
      <c r="B212" s="2">
        <v>9</v>
      </c>
      <c r="C212" s="104">
        <f>+K133</f>
        <v>0</v>
      </c>
      <c r="D212" s="105">
        <f>+K130</f>
        <v>0</v>
      </c>
      <c r="E212" s="4">
        <f>IF(C212="Y",LOOKUP(D212,BD$3:BM$4),0)</f>
        <v>0</v>
      </c>
      <c r="F212" s="2" t="e">
        <f>LOOKUP(D212,BD$12:BM$13)</f>
        <v>#N/A</v>
      </c>
      <c r="G212" s="4"/>
      <c r="H212" s="4"/>
      <c r="I212" s="4"/>
      <c r="J212" s="4"/>
      <c r="K212" s="4"/>
      <c r="L212" s="4"/>
      <c r="M212" s="4"/>
    </row>
    <row r="213" spans="2:13" x14ac:dyDescent="0.25">
      <c r="C213" s="104">
        <f t="shared" ref="C213:C215" si="178">+K134</f>
        <v>0</v>
      </c>
      <c r="D213" s="7">
        <f>+D212</f>
        <v>0</v>
      </c>
      <c r="E213" s="4">
        <f>IF(C213="Y",LOOKUP(D213,BD$5:BM$6),0)</f>
        <v>0</v>
      </c>
    </row>
    <row r="214" spans="2:13" x14ac:dyDescent="0.25">
      <c r="C214" s="104">
        <f t="shared" si="178"/>
        <v>0</v>
      </c>
      <c r="D214" s="7">
        <f t="shared" ref="D214:D215" si="179">+D213</f>
        <v>0</v>
      </c>
      <c r="E214" s="4">
        <f>IF(C214="Y",LOOKUP(D214,BD$7:BM$8),0)</f>
        <v>0</v>
      </c>
      <c r="F214" s="4" t="e">
        <f>MIN(1,F212*E216)</f>
        <v>#N/A</v>
      </c>
    </row>
    <row r="215" spans="2:13" x14ac:dyDescent="0.25">
      <c r="C215" s="104">
        <f t="shared" si="178"/>
        <v>0</v>
      </c>
      <c r="D215" s="7">
        <f t="shared" si="179"/>
        <v>0</v>
      </c>
      <c r="E215" s="4">
        <f>IF(C215="Y",LOOKUP(D215,BD$9:BM$10),0)</f>
        <v>0</v>
      </c>
    </row>
    <row r="216" spans="2:13" x14ac:dyDescent="0.25">
      <c r="E216" s="10">
        <f>SUM(E212:E215)</f>
        <v>0</v>
      </c>
    </row>
    <row r="217" spans="2:13" x14ac:dyDescent="0.25">
      <c r="B217" s="2">
        <v>10</v>
      </c>
      <c r="C217" s="104">
        <f>+L133</f>
        <v>0</v>
      </c>
      <c r="D217" s="105">
        <f>+L130</f>
        <v>0</v>
      </c>
      <c r="E217" s="4">
        <f>IF(C217="Y",LOOKUP(D217,BD$3:BM$4),0)</f>
        <v>0</v>
      </c>
      <c r="F217" s="2" t="e">
        <f>LOOKUP(D217,BD$12:BM$13)</f>
        <v>#N/A</v>
      </c>
      <c r="G217" s="4"/>
      <c r="H217" s="4"/>
      <c r="I217" s="4"/>
      <c r="J217" s="4"/>
      <c r="K217" s="4"/>
      <c r="L217" s="4"/>
      <c r="M217" s="4"/>
    </row>
    <row r="218" spans="2:13" x14ac:dyDescent="0.25">
      <c r="C218" s="104">
        <f t="shared" ref="C218:C220" si="180">+L134</f>
        <v>0</v>
      </c>
      <c r="D218" s="7">
        <f>+D217</f>
        <v>0</v>
      </c>
      <c r="E218" s="4">
        <f>IF(C218="Y",LOOKUP(D218,BD$5:BM$6),0)</f>
        <v>0</v>
      </c>
    </row>
    <row r="219" spans="2:13" x14ac:dyDescent="0.25">
      <c r="C219" s="104">
        <f t="shared" si="180"/>
        <v>0</v>
      </c>
      <c r="D219" s="7">
        <f t="shared" ref="D219:D220" si="181">+D218</f>
        <v>0</v>
      </c>
      <c r="E219" s="4">
        <f>IF(C219="Y",LOOKUP(D219,BD$7:BM$8),0)</f>
        <v>0</v>
      </c>
      <c r="F219" s="4" t="e">
        <f>MIN(1,F217*E221)</f>
        <v>#N/A</v>
      </c>
    </row>
    <row r="220" spans="2:13" x14ac:dyDescent="0.25">
      <c r="C220" s="104">
        <f t="shared" si="180"/>
        <v>0</v>
      </c>
      <c r="D220" s="7">
        <f t="shared" si="181"/>
        <v>0</v>
      </c>
      <c r="E220" s="4">
        <f>IF(C220="Y",LOOKUP(D220,BD$9:BM$10),0)</f>
        <v>0</v>
      </c>
    </row>
    <row r="221" spans="2:13" x14ac:dyDescent="0.25">
      <c r="E221" s="10">
        <f>SUM(E217:E220)</f>
        <v>0</v>
      </c>
    </row>
    <row r="225" spans="3:13" x14ac:dyDescent="0.25">
      <c r="C225" s="8" t="str">
        <f>+C104</f>
        <v/>
      </c>
      <c r="D225" s="8" t="str">
        <f t="shared" ref="D225:L225" si="182">+D104</f>
        <v/>
      </c>
      <c r="E225" s="8" t="str">
        <f t="shared" si="182"/>
        <v/>
      </c>
      <c r="F225" s="8" t="str">
        <f t="shared" si="182"/>
        <v/>
      </c>
      <c r="G225" s="8" t="str">
        <f t="shared" si="182"/>
        <v/>
      </c>
      <c r="H225" s="8" t="str">
        <f t="shared" si="182"/>
        <v/>
      </c>
      <c r="I225" s="8" t="str">
        <f t="shared" si="182"/>
        <v/>
      </c>
      <c r="J225" s="8" t="str">
        <f t="shared" si="182"/>
        <v/>
      </c>
      <c r="K225" s="8" t="str">
        <f t="shared" si="182"/>
        <v/>
      </c>
      <c r="L225" s="8" t="str">
        <f t="shared" si="182"/>
        <v/>
      </c>
      <c r="M225" s="145" t="e">
        <f>AVERAGE(C225:L226)</f>
        <v>#DIV/0!</v>
      </c>
    </row>
    <row r="226" spans="3:13" x14ac:dyDescent="0.25">
      <c r="C226" s="8" t="str">
        <f>+C151</f>
        <v/>
      </c>
      <c r="D226" s="8" t="str">
        <f t="shared" ref="D226:L226" si="183">+D151</f>
        <v/>
      </c>
      <c r="E226" s="8" t="str">
        <f t="shared" si="183"/>
        <v/>
      </c>
      <c r="F226" s="8" t="str">
        <f t="shared" si="183"/>
        <v/>
      </c>
      <c r="G226" s="8" t="str">
        <f t="shared" si="183"/>
        <v/>
      </c>
      <c r="H226" s="8" t="str">
        <f t="shared" si="183"/>
        <v/>
      </c>
      <c r="I226" s="8" t="str">
        <f t="shared" si="183"/>
        <v/>
      </c>
      <c r="J226" s="8" t="str">
        <f t="shared" si="183"/>
        <v/>
      </c>
      <c r="K226" s="8" t="str">
        <f t="shared" si="183"/>
        <v/>
      </c>
      <c r="L226" s="8" t="str">
        <f t="shared" si="183"/>
        <v/>
      </c>
      <c r="M226" s="8"/>
    </row>
    <row r="229" spans="3:13" x14ac:dyDescent="0.25">
      <c r="C229" s="27" t="str">
        <f>+C119</f>
        <v/>
      </c>
      <c r="D229" s="27" t="str">
        <f t="shared" ref="D229:L229" si="184">+D119</f>
        <v/>
      </c>
      <c r="E229" s="27" t="str">
        <f t="shared" si="184"/>
        <v/>
      </c>
      <c r="F229" s="27" t="str">
        <f t="shared" si="184"/>
        <v/>
      </c>
      <c r="G229" s="27" t="str">
        <f t="shared" si="184"/>
        <v/>
      </c>
      <c r="H229" s="27" t="str">
        <f t="shared" si="184"/>
        <v/>
      </c>
      <c r="I229" s="27" t="str">
        <f t="shared" si="184"/>
        <v/>
      </c>
      <c r="J229" s="27" t="str">
        <f t="shared" si="184"/>
        <v/>
      </c>
      <c r="K229" s="27" t="str">
        <f t="shared" si="184"/>
        <v/>
      </c>
      <c r="L229" s="27" t="str">
        <f t="shared" si="184"/>
        <v/>
      </c>
      <c r="M229" s="145" t="e">
        <f>AVERAGE(C229:L230)</f>
        <v>#DIV/0!</v>
      </c>
    </row>
    <row r="230" spans="3:13" x14ac:dyDescent="0.25">
      <c r="C230" s="27" t="str">
        <f>+C166</f>
        <v/>
      </c>
      <c r="D230" s="27" t="str">
        <f t="shared" ref="D230:L230" si="185">+D166</f>
        <v/>
      </c>
      <c r="E230" s="27" t="str">
        <f t="shared" si="185"/>
        <v/>
      </c>
      <c r="F230" s="27" t="str">
        <f t="shared" si="185"/>
        <v/>
      </c>
      <c r="G230" s="27" t="str">
        <f t="shared" si="185"/>
        <v/>
      </c>
      <c r="H230" s="27" t="str">
        <f t="shared" si="185"/>
        <v/>
      </c>
      <c r="I230" s="27" t="str">
        <f t="shared" si="185"/>
        <v/>
      </c>
      <c r="J230" s="27" t="str">
        <f t="shared" si="185"/>
        <v/>
      </c>
      <c r="K230" s="27" t="str">
        <f t="shared" si="185"/>
        <v/>
      </c>
      <c r="L230" s="27" t="str">
        <f t="shared" si="185"/>
        <v/>
      </c>
    </row>
  </sheetData>
  <conditionalFormatting sqref="G6:G1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:H1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:I1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S24:DL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7C005-0166-4D6C-B927-71B7367A5AA0}">
  <dimension ref="A1:DV230"/>
  <sheetViews>
    <sheetView topLeftCell="A108" workbookViewId="0">
      <selection activeCell="C148" sqref="C148:L148"/>
    </sheetView>
  </sheetViews>
  <sheetFormatPr defaultRowHeight="15" x14ac:dyDescent="0.25"/>
  <cols>
    <col min="1" max="1" width="9.140625" style="2"/>
    <col min="2" max="2" width="27.42578125" style="2" bestFit="1" customWidth="1"/>
    <col min="3" max="54" width="12.7109375" style="2" customWidth="1"/>
    <col min="55" max="55" width="13.85546875" style="2" customWidth="1"/>
    <col min="56" max="66" width="12.7109375" style="2" customWidth="1"/>
    <col min="67" max="16384" width="9.140625" style="2"/>
  </cols>
  <sheetData>
    <row r="1" spans="2:126" x14ac:dyDescent="0.25">
      <c r="D1" s="2" t="s">
        <v>3</v>
      </c>
      <c r="E1" s="2" t="s">
        <v>4</v>
      </c>
      <c r="F1" s="2" t="s">
        <v>5</v>
      </c>
      <c r="G1" s="2" t="s">
        <v>3</v>
      </c>
      <c r="H1" s="2" t="s">
        <v>4</v>
      </c>
      <c r="I1" s="2" t="s">
        <v>5</v>
      </c>
      <c r="J1" s="2" t="s">
        <v>3</v>
      </c>
      <c r="K1" s="2" t="s">
        <v>4</v>
      </c>
      <c r="L1" s="2" t="s">
        <v>5</v>
      </c>
      <c r="N1" s="2" t="s">
        <v>3</v>
      </c>
      <c r="O1" s="2" t="s">
        <v>4</v>
      </c>
      <c r="P1" s="2" t="s">
        <v>5</v>
      </c>
      <c r="Q1" s="2" t="s">
        <v>3</v>
      </c>
      <c r="R1" s="2" t="s">
        <v>4</v>
      </c>
      <c r="S1" s="2" t="s">
        <v>5</v>
      </c>
      <c r="U1" s="2" t="s">
        <v>3</v>
      </c>
      <c r="V1" s="2" t="s">
        <v>4</v>
      </c>
      <c r="W1" s="2" t="s">
        <v>5</v>
      </c>
      <c r="X1" s="2" t="s">
        <v>3</v>
      </c>
      <c r="Y1" s="2" t="s">
        <v>4</v>
      </c>
      <c r="Z1" s="2" t="s">
        <v>5</v>
      </c>
      <c r="AB1" s="2" t="s">
        <v>3</v>
      </c>
      <c r="AC1" s="2" t="s">
        <v>4</v>
      </c>
      <c r="AD1" s="2" t="s">
        <v>5</v>
      </c>
      <c r="AE1" s="2" t="s">
        <v>3</v>
      </c>
      <c r="AF1" s="2" t="s">
        <v>4</v>
      </c>
      <c r="AG1" s="2" t="s">
        <v>5</v>
      </c>
      <c r="AI1" s="2" t="s">
        <v>3</v>
      </c>
      <c r="AJ1" s="2" t="s">
        <v>4</v>
      </c>
      <c r="AK1" s="2" t="s">
        <v>5</v>
      </c>
      <c r="AL1" s="2" t="s">
        <v>3</v>
      </c>
      <c r="AM1" s="2" t="s">
        <v>4</v>
      </c>
      <c r="AN1" s="2" t="s">
        <v>5</v>
      </c>
      <c r="AO1" s="2" t="s">
        <v>3</v>
      </c>
      <c r="AP1" s="2" t="s">
        <v>4</v>
      </c>
      <c r="AQ1" s="2" t="s">
        <v>5</v>
      </c>
      <c r="AR1" s="2" t="s">
        <v>3</v>
      </c>
      <c r="AS1" s="2" t="s">
        <v>4</v>
      </c>
      <c r="AT1" s="2" t="s">
        <v>5</v>
      </c>
      <c r="AU1" s="2" t="s">
        <v>89</v>
      </c>
      <c r="BC1" s="3" t="s">
        <v>54</v>
      </c>
    </row>
    <row r="2" spans="2:126" x14ac:dyDescent="0.25">
      <c r="B2" s="2" t="s">
        <v>8</v>
      </c>
      <c r="C2" s="2" t="s">
        <v>0</v>
      </c>
      <c r="D2" s="2" t="s">
        <v>1</v>
      </c>
      <c r="E2" s="2" t="s">
        <v>1</v>
      </c>
      <c r="F2" s="2" t="s">
        <v>1</v>
      </c>
      <c r="G2" s="2" t="s">
        <v>6</v>
      </c>
      <c r="H2" s="2" t="s">
        <v>6</v>
      </c>
      <c r="I2" s="2" t="s">
        <v>6</v>
      </c>
      <c r="J2" s="2" t="s">
        <v>6</v>
      </c>
      <c r="K2" s="2" t="s">
        <v>6</v>
      </c>
      <c r="L2" s="2" t="s">
        <v>6</v>
      </c>
      <c r="M2" s="2" t="s">
        <v>69</v>
      </c>
      <c r="N2" s="2" t="s">
        <v>69</v>
      </c>
      <c r="O2" s="2" t="s">
        <v>69</v>
      </c>
      <c r="P2" s="2" t="s">
        <v>69</v>
      </c>
      <c r="Q2" s="2" t="s">
        <v>6</v>
      </c>
      <c r="R2" s="2" t="s">
        <v>6</v>
      </c>
      <c r="S2" s="2" t="s">
        <v>6</v>
      </c>
      <c r="T2" s="2" t="s">
        <v>74</v>
      </c>
      <c r="U2" s="2" t="s">
        <v>74</v>
      </c>
      <c r="V2" s="2" t="s">
        <v>74</v>
      </c>
      <c r="W2" s="2" t="s">
        <v>74</v>
      </c>
      <c r="X2" s="2" t="s">
        <v>6</v>
      </c>
      <c r="Y2" s="2" t="s">
        <v>6</v>
      </c>
      <c r="Z2" s="2" t="s">
        <v>6</v>
      </c>
      <c r="AA2" s="2" t="s">
        <v>61</v>
      </c>
      <c r="AB2" s="2" t="s">
        <v>61</v>
      </c>
      <c r="AC2" s="2" t="s">
        <v>61</v>
      </c>
      <c r="AD2" s="2" t="s">
        <v>61</v>
      </c>
      <c r="AE2" s="2" t="s">
        <v>6</v>
      </c>
      <c r="AF2" s="2" t="s">
        <v>6</v>
      </c>
      <c r="AG2" s="2" t="s">
        <v>6</v>
      </c>
      <c r="AH2" s="2" t="s">
        <v>75</v>
      </c>
      <c r="AI2" s="2" t="s">
        <v>75</v>
      </c>
      <c r="AJ2" s="2" t="s">
        <v>75</v>
      </c>
      <c r="AK2" s="2" t="s">
        <v>75</v>
      </c>
      <c r="AL2" s="2" t="s">
        <v>6</v>
      </c>
      <c r="AM2" s="2" t="s">
        <v>6</v>
      </c>
      <c r="AN2" s="2" t="s">
        <v>6</v>
      </c>
      <c r="AO2" s="2" t="s">
        <v>9</v>
      </c>
      <c r="AP2" s="2" t="s">
        <v>9</v>
      </c>
      <c r="AQ2" s="2" t="s">
        <v>9</v>
      </c>
      <c r="AR2" s="2" t="s">
        <v>6</v>
      </c>
      <c r="AS2" s="2" t="s">
        <v>6</v>
      </c>
      <c r="AT2" s="2" t="s">
        <v>6</v>
      </c>
      <c r="AU2" s="2" t="s">
        <v>90</v>
      </c>
      <c r="AX2" s="2">
        <f>+'R1'!AX2</f>
        <v>0.6</v>
      </c>
    </row>
    <row r="3" spans="2:126" x14ac:dyDescent="0.25">
      <c r="D3" s="7">
        <v>1500</v>
      </c>
      <c r="E3" s="7">
        <f>+'R1'!E3</f>
        <v>3250</v>
      </c>
      <c r="F3" s="7">
        <v>6000</v>
      </c>
      <c r="G3" s="9">
        <f>+'R1'!G3</f>
        <v>1.4999999999999999E-4</v>
      </c>
      <c r="H3" s="9">
        <f>+'R1'!H3</f>
        <v>1.4999999999999999E-4</v>
      </c>
      <c r="I3" s="9">
        <f>+'R1'!I3</f>
        <v>1.4999999999999999E-4</v>
      </c>
      <c r="J3" s="2" t="s">
        <v>7</v>
      </c>
      <c r="K3" s="2" t="s">
        <v>7</v>
      </c>
      <c r="L3" s="2" t="s">
        <v>7</v>
      </c>
      <c r="M3" s="2" t="s">
        <v>73</v>
      </c>
      <c r="Q3" s="2" t="s">
        <v>7</v>
      </c>
      <c r="R3" s="2" t="s">
        <v>7</v>
      </c>
      <c r="S3" s="2" t="s">
        <v>7</v>
      </c>
      <c r="T3" s="2" t="s">
        <v>73</v>
      </c>
      <c r="X3" s="2" t="s">
        <v>7</v>
      </c>
      <c r="Y3" s="2" t="s">
        <v>7</v>
      </c>
      <c r="Z3" s="2" t="s">
        <v>7</v>
      </c>
      <c r="AA3" s="2" t="s">
        <v>73</v>
      </c>
      <c r="AE3" s="2" t="s">
        <v>7</v>
      </c>
      <c r="AF3" s="2" t="s">
        <v>7</v>
      </c>
      <c r="AG3" s="2" t="s">
        <v>7</v>
      </c>
      <c r="AH3" s="2" t="s">
        <v>73</v>
      </c>
      <c r="AL3" s="2" t="s">
        <v>7</v>
      </c>
      <c r="AM3" s="2" t="s">
        <v>7</v>
      </c>
      <c r="AN3" s="2" t="s">
        <v>7</v>
      </c>
      <c r="AO3" s="7">
        <f>+'R4'!AO3*1.02</f>
        <v>541216.07999999996</v>
      </c>
      <c r="AP3" s="7">
        <f>+'R4'!AP3*1.1</f>
        <v>366025.00000000006</v>
      </c>
      <c r="AQ3" s="7">
        <f>+'R4'!AQ3*1.15</f>
        <v>174900.62499999991</v>
      </c>
      <c r="AX3" s="2">
        <f>+'R1'!AX3</f>
        <v>0.4</v>
      </c>
      <c r="BD3" s="2">
        <v>1</v>
      </c>
      <c r="BE3" s="2">
        <v>2</v>
      </c>
      <c r="BF3" s="2">
        <v>3</v>
      </c>
      <c r="BG3" s="2">
        <v>4</v>
      </c>
      <c r="BH3" s="2">
        <v>5</v>
      </c>
      <c r="BI3" s="2">
        <v>6</v>
      </c>
      <c r="BJ3" s="2">
        <v>7</v>
      </c>
      <c r="BK3" s="2">
        <v>8</v>
      </c>
      <c r="BL3" s="2">
        <v>9</v>
      </c>
      <c r="BM3" s="2">
        <v>10</v>
      </c>
      <c r="CQ3" s="176" t="s">
        <v>160</v>
      </c>
      <c r="DO3" s="2">
        <v>0</v>
      </c>
      <c r="DP3" s="11">
        <v>30</v>
      </c>
    </row>
    <row r="4" spans="2:126" x14ac:dyDescent="0.25">
      <c r="G4" s="5">
        <v>0.3</v>
      </c>
      <c r="H4" s="5">
        <v>0.3</v>
      </c>
      <c r="I4" s="5">
        <v>0.3</v>
      </c>
      <c r="AO4" s="7">
        <f>+AO3-500000</f>
        <v>41216.079999999958</v>
      </c>
      <c r="AP4" s="7">
        <f>+AP3-250000</f>
        <v>116025.00000000006</v>
      </c>
      <c r="AQ4" s="7">
        <f>+AQ3-100000</f>
        <v>74900.624999999913</v>
      </c>
      <c r="AX4" s="2">
        <f>+'R1'!AX4</f>
        <v>0</v>
      </c>
      <c r="BC4" t="s">
        <v>55</v>
      </c>
      <c r="BD4" s="4">
        <v>0.4</v>
      </c>
      <c r="BE4" s="4">
        <v>0.4</v>
      </c>
      <c r="BF4" s="4">
        <v>0.3</v>
      </c>
      <c r="BG4" s="4">
        <v>0.2</v>
      </c>
      <c r="BH4" s="4">
        <v>0.1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10"/>
      <c r="DC4" s="2" t="s">
        <v>132</v>
      </c>
      <c r="DO4" s="2">
        <v>0.5</v>
      </c>
      <c r="DP4" s="11">
        <f>MAX(DP3-DQ4,0)</f>
        <v>29</v>
      </c>
      <c r="DQ4" s="2">
        <v>1</v>
      </c>
      <c r="DT4" s="2" t="s">
        <v>3</v>
      </c>
      <c r="DU4" s="2" t="s">
        <v>4</v>
      </c>
      <c r="DV4" s="2" t="s">
        <v>5</v>
      </c>
    </row>
    <row r="5" spans="2:126" ht="15.75" thickBot="1" x14ac:dyDescent="0.3">
      <c r="AX5" s="2">
        <f>+'R1'!AX5</f>
        <v>1</v>
      </c>
      <c r="BD5" s="2">
        <v>1</v>
      </c>
      <c r="BE5" s="2">
        <v>2</v>
      </c>
      <c r="BF5" s="2">
        <v>3</v>
      </c>
      <c r="BG5" s="2">
        <v>4</v>
      </c>
      <c r="BH5" s="2">
        <v>5</v>
      </c>
      <c r="BI5" s="2">
        <v>6</v>
      </c>
      <c r="BJ5" s="2">
        <v>7</v>
      </c>
      <c r="BK5" s="2">
        <v>8</v>
      </c>
      <c r="BL5" s="2">
        <v>9</v>
      </c>
      <c r="BM5" s="2">
        <v>10</v>
      </c>
      <c r="BN5" s="10"/>
      <c r="BT5" s="8"/>
      <c r="CS5" s="2">
        <v>1</v>
      </c>
      <c r="CT5" s="2">
        <v>2</v>
      </c>
      <c r="CU5" s="2">
        <v>3</v>
      </c>
      <c r="CV5" s="2">
        <v>4</v>
      </c>
      <c r="CW5" s="2">
        <v>5</v>
      </c>
      <c r="CX5" s="2">
        <v>6</v>
      </c>
      <c r="CY5" s="2">
        <v>7</v>
      </c>
      <c r="CZ5" s="2">
        <v>8</v>
      </c>
      <c r="DA5" s="2">
        <v>9</v>
      </c>
      <c r="DB5" s="2">
        <v>10</v>
      </c>
      <c r="DC5" s="2">
        <v>1</v>
      </c>
      <c r="DD5" s="2">
        <v>2</v>
      </c>
      <c r="DE5" s="2">
        <v>3</v>
      </c>
      <c r="DF5" s="2">
        <v>4</v>
      </c>
      <c r="DG5" s="2">
        <v>5</v>
      </c>
      <c r="DH5" s="2">
        <v>6</v>
      </c>
      <c r="DI5" s="2">
        <v>7</v>
      </c>
      <c r="DJ5" s="2">
        <v>8</v>
      </c>
      <c r="DK5" s="2">
        <v>9</v>
      </c>
      <c r="DL5" s="2">
        <v>10</v>
      </c>
      <c r="DO5" s="2">
        <f>+DO4+0.5</f>
        <v>1</v>
      </c>
      <c r="DP5" s="11">
        <f t="shared" ref="DP5:DP27" si="0">MAX(DP4-DQ5,0)</f>
        <v>27.25</v>
      </c>
      <c r="DQ5" s="2">
        <f>+DQ4+0.75</f>
        <v>1.75</v>
      </c>
      <c r="DT5" s="2" t="s">
        <v>6</v>
      </c>
      <c r="DU5" s="2" t="s">
        <v>6</v>
      </c>
      <c r="DV5" s="2" t="s">
        <v>6</v>
      </c>
    </row>
    <row r="6" spans="2:126" x14ac:dyDescent="0.25">
      <c r="B6" s="2">
        <v>1</v>
      </c>
      <c r="C6" s="16">
        <f>+C$110</f>
        <v>0</v>
      </c>
      <c r="D6" s="17" t="str">
        <f>IF($C6&gt;0,ABS(D$3-$C6),"")</f>
        <v/>
      </c>
      <c r="E6" s="17" t="str">
        <f t="shared" ref="D6:F25" si="1">IF($C6&gt;0,ABS(E$3-$C6),"")</f>
        <v/>
      </c>
      <c r="F6" s="17" t="str">
        <f t="shared" si="1"/>
        <v/>
      </c>
      <c r="G6" s="18" t="str">
        <f>IFERROR(MAX(G$4-D6*G$3,0),"")</f>
        <v/>
      </c>
      <c r="H6" s="18" t="str">
        <f t="shared" ref="H6:I25" si="2">IFERROR(MAX(H$4-E6*H$3,0),"")</f>
        <v/>
      </c>
      <c r="I6" s="18" t="str">
        <f t="shared" si="2"/>
        <v/>
      </c>
      <c r="J6" s="18" t="str">
        <f>IFERROR(G6/G$27,"")</f>
        <v/>
      </c>
      <c r="K6" s="18" t="str">
        <f t="shared" ref="K6:L21" si="3">IFERROR(H6/H$27,"")</f>
        <v/>
      </c>
      <c r="L6" s="19" t="str">
        <f t="shared" si="3"/>
        <v/>
      </c>
      <c r="M6" s="28" t="str">
        <f>+C$120</f>
        <v/>
      </c>
      <c r="N6" s="18" t="str">
        <f>IFERROR($M6*J6,"")</f>
        <v/>
      </c>
      <c r="O6" s="18" t="str">
        <f t="shared" ref="O6:P21" si="4">IFERROR($M6*K6,"")</f>
        <v/>
      </c>
      <c r="P6" s="18" t="str">
        <f t="shared" si="4"/>
        <v/>
      </c>
      <c r="Q6" s="18" t="str">
        <f>IFERROR(N6/N$27,"")</f>
        <v/>
      </c>
      <c r="R6" s="18" t="str">
        <f t="shared" ref="R6:S25" si="5">IFERROR(O6/O$27,"")</f>
        <v/>
      </c>
      <c r="S6" s="19" t="str">
        <f t="shared" si="5"/>
        <v/>
      </c>
      <c r="T6" s="28" t="str">
        <f>+C$105</f>
        <v/>
      </c>
      <c r="U6" s="18" t="str">
        <f>IFERROR($T6*Q6,"")</f>
        <v/>
      </c>
      <c r="V6" s="18" t="str">
        <f t="shared" ref="V6:W21" si="6">IFERROR($T6*R6,"")</f>
        <v/>
      </c>
      <c r="W6" s="18" t="str">
        <f t="shared" si="6"/>
        <v/>
      </c>
      <c r="X6" s="18" t="str">
        <f>IFERROR(U6/U$27,"")</f>
        <v/>
      </c>
      <c r="Y6" s="18" t="str">
        <f t="shared" ref="Y6:Z25" si="7">IFERROR(V6/V$27,"")</f>
        <v/>
      </c>
      <c r="Z6" s="19" t="str">
        <f t="shared" si="7"/>
        <v/>
      </c>
      <c r="AA6" s="28">
        <f>+H45</f>
        <v>0</v>
      </c>
      <c r="AB6" s="18" t="str">
        <f>IFERROR(X6*$AA6,"")</f>
        <v/>
      </c>
      <c r="AC6" s="18" t="str">
        <f t="shared" ref="AC6:AD21" si="8">IFERROR(Y6*$AA6,"")</f>
        <v/>
      </c>
      <c r="AD6" s="18" t="str">
        <f t="shared" si="8"/>
        <v/>
      </c>
      <c r="AE6" s="18" t="str">
        <f>IFERROR(AB6/AB$27,"")</f>
        <v/>
      </c>
      <c r="AF6" s="18" t="str">
        <f t="shared" ref="AF6:AG25" si="9">IFERROR(AC6/AC$27,"")</f>
        <v/>
      </c>
      <c r="AG6" s="19" t="str">
        <f t="shared" si="9"/>
        <v/>
      </c>
      <c r="AH6" s="28">
        <f>+C$125</f>
        <v>1.1000000000000001</v>
      </c>
      <c r="AI6" s="37" t="str">
        <f t="shared" ref="AI6:AI25" si="10">IFERROR($AH6*AE6*W$124+(1-W$124)*AE6,"")</f>
        <v/>
      </c>
      <c r="AJ6" s="37" t="str">
        <f t="shared" ref="AJ6:AJ25" si="11">IFERROR($AH6*AF6*W$124+(1-W$124)*AF6,"")</f>
        <v/>
      </c>
      <c r="AK6" s="37" t="str">
        <f t="shared" ref="AK6:AK25" si="12">IFERROR($AH6*AG6*W$124+(1-W$124)*AG6,"")</f>
        <v/>
      </c>
      <c r="AL6" s="18" t="str">
        <f>IFERROR(((AI6/AI$27)*$AX$2)+(CT37*$AX$3)+$M6*$AX$4,"")</f>
        <v/>
      </c>
      <c r="AM6" s="18" t="str">
        <f t="shared" ref="AM6:AN21" si="13">IFERROR(((AJ6/AJ$27)*$AX$2)+(CU37*$AX$3)+$M6*$AX$4,"")</f>
        <v/>
      </c>
      <c r="AN6" s="19" t="str">
        <f t="shared" si="13"/>
        <v/>
      </c>
      <c r="AO6" s="31" t="str">
        <f>IFERROR(ROUND(DT7*AO$3,0),"")</f>
        <v/>
      </c>
      <c r="AP6" s="17" t="str">
        <f>IFERROR(ROUND(DU7*AP$3,0),"")</f>
        <v/>
      </c>
      <c r="AQ6" s="32" t="str">
        <f>IFERROR(ROUND(DV7*AQ$3,0),"")</f>
        <v/>
      </c>
      <c r="AR6" s="28" t="str">
        <f>IFERROR(AO6/AO$27,"")</f>
        <v/>
      </c>
      <c r="AS6" s="18" t="str">
        <f t="shared" ref="AS6:AT21" si="14">IFERROR(AP6/AP$27,"")</f>
        <v/>
      </c>
      <c r="AT6" s="19" t="str">
        <f t="shared" si="14"/>
        <v/>
      </c>
      <c r="AU6" s="7">
        <f>SUM(AO6:AQ6)</f>
        <v>0</v>
      </c>
      <c r="BC6" t="s">
        <v>56</v>
      </c>
      <c r="BD6" s="4">
        <v>0</v>
      </c>
      <c r="BE6" s="4">
        <v>0</v>
      </c>
      <c r="BF6" s="4">
        <v>0.1</v>
      </c>
      <c r="BG6" s="4">
        <v>0.2</v>
      </c>
      <c r="BH6" s="4">
        <v>0.3</v>
      </c>
      <c r="BI6" s="4">
        <v>0.3</v>
      </c>
      <c r="BJ6" s="4">
        <v>0.2</v>
      </c>
      <c r="BK6" s="4">
        <v>0.1</v>
      </c>
      <c r="BL6" s="4">
        <v>0</v>
      </c>
      <c r="BM6" s="4">
        <v>0</v>
      </c>
      <c r="BN6" s="10"/>
      <c r="BT6" s="8"/>
      <c r="CS6" s="2" t="str">
        <f>IF(C83&gt;0,C83,"")</f>
        <v/>
      </c>
      <c r="CT6" s="2" t="str">
        <f t="shared" ref="CT6:DB7" si="15">IF(D83&gt;0,D83,"")</f>
        <v/>
      </c>
      <c r="CU6" s="2" t="str">
        <f t="shared" si="15"/>
        <v/>
      </c>
      <c r="CV6" s="2" t="str">
        <f t="shared" si="15"/>
        <v/>
      </c>
      <c r="CW6" s="2" t="str">
        <f t="shared" si="15"/>
        <v/>
      </c>
      <c r="CX6" s="2" t="str">
        <f t="shared" si="15"/>
        <v/>
      </c>
      <c r="CY6" s="2" t="str">
        <f t="shared" si="15"/>
        <v/>
      </c>
      <c r="CZ6" s="2" t="str">
        <f t="shared" si="15"/>
        <v/>
      </c>
      <c r="DA6" s="2" t="str">
        <f t="shared" si="15"/>
        <v/>
      </c>
      <c r="DB6" s="2" t="str">
        <f t="shared" si="15"/>
        <v/>
      </c>
      <c r="DC6" s="2" t="str">
        <f>IF(C130&gt;0,C130,"")</f>
        <v/>
      </c>
      <c r="DD6" s="2" t="str">
        <f t="shared" ref="DD6:DL7" si="16">IF(D130&gt;0,D130,"")</f>
        <v/>
      </c>
      <c r="DE6" s="2" t="str">
        <f t="shared" si="16"/>
        <v/>
      </c>
      <c r="DF6" s="2" t="str">
        <f t="shared" si="16"/>
        <v/>
      </c>
      <c r="DG6" s="2" t="str">
        <f t="shared" si="16"/>
        <v/>
      </c>
      <c r="DH6" s="2" t="str">
        <f t="shared" si="16"/>
        <v/>
      </c>
      <c r="DI6" s="2" t="str">
        <f t="shared" si="16"/>
        <v/>
      </c>
      <c r="DJ6" s="2" t="str">
        <f t="shared" si="16"/>
        <v/>
      </c>
      <c r="DK6" s="2" t="str">
        <f t="shared" si="16"/>
        <v/>
      </c>
      <c r="DL6" s="2" t="str">
        <f t="shared" si="16"/>
        <v/>
      </c>
      <c r="DO6" s="2">
        <f t="shared" ref="DO6:DO27" si="17">+DO5+0.5</f>
        <v>1.5</v>
      </c>
      <c r="DP6" s="11">
        <f t="shared" si="0"/>
        <v>24.75</v>
      </c>
      <c r="DQ6" s="2">
        <f t="shared" ref="DQ6:DQ27" si="18">+DQ5+0.75</f>
        <v>2.5</v>
      </c>
      <c r="DT6" s="2" t="s">
        <v>162</v>
      </c>
      <c r="DU6" s="2" t="s">
        <v>162</v>
      </c>
      <c r="DV6" s="2" t="s">
        <v>162</v>
      </c>
    </row>
    <row r="7" spans="2:126" x14ac:dyDescent="0.25">
      <c r="B7" s="2">
        <v>2</v>
      </c>
      <c r="C7" s="20">
        <f>+D$110</f>
        <v>0</v>
      </c>
      <c r="D7" s="7" t="str">
        <f t="shared" si="1"/>
        <v/>
      </c>
      <c r="E7" s="7" t="str">
        <f t="shared" si="1"/>
        <v/>
      </c>
      <c r="F7" s="7" t="str">
        <f t="shared" si="1"/>
        <v/>
      </c>
      <c r="G7" s="21" t="str">
        <f t="shared" ref="G7:G25" si="19">IFERROR(MAX(G$4-D7*G$3,0),"")</f>
        <v/>
      </c>
      <c r="H7" s="21" t="str">
        <f t="shared" si="2"/>
        <v/>
      </c>
      <c r="I7" s="21" t="str">
        <f t="shared" si="2"/>
        <v/>
      </c>
      <c r="J7" s="21" t="str">
        <f t="shared" ref="J7:L25" si="20">IFERROR(G7/G$27,"")</f>
        <v/>
      </c>
      <c r="K7" s="21" t="str">
        <f t="shared" si="3"/>
        <v/>
      </c>
      <c r="L7" s="22" t="str">
        <f t="shared" si="3"/>
        <v/>
      </c>
      <c r="M7" s="29" t="str">
        <f>+D$120</f>
        <v/>
      </c>
      <c r="N7" s="21" t="str">
        <f t="shared" ref="N7:N15" si="21">IFERROR($M7*J7,"")</f>
        <v/>
      </c>
      <c r="O7" s="21" t="str">
        <f t="shared" si="4"/>
        <v/>
      </c>
      <c r="P7" s="21" t="str">
        <f t="shared" si="4"/>
        <v/>
      </c>
      <c r="Q7" s="21" t="str">
        <f t="shared" ref="Q7:Q25" si="22">IFERROR(N7/N$27,"")</f>
        <v/>
      </c>
      <c r="R7" s="21" t="str">
        <f t="shared" si="5"/>
        <v/>
      </c>
      <c r="S7" s="22" t="str">
        <f t="shared" si="5"/>
        <v/>
      </c>
      <c r="T7" s="29" t="str">
        <f>+D$105</f>
        <v/>
      </c>
      <c r="U7" s="21" t="str">
        <f t="shared" ref="U7:U15" si="23">IFERROR($T7*Q7,"")</f>
        <v/>
      </c>
      <c r="V7" s="21" t="str">
        <f t="shared" si="6"/>
        <v/>
      </c>
      <c r="W7" s="21" t="str">
        <f t="shared" si="6"/>
        <v/>
      </c>
      <c r="X7" s="21" t="str">
        <f t="shared" ref="X7:X25" si="24">IFERROR(U7/U$27,"")</f>
        <v/>
      </c>
      <c r="Y7" s="21" t="str">
        <f t="shared" si="7"/>
        <v/>
      </c>
      <c r="Z7" s="22" t="str">
        <f t="shared" si="7"/>
        <v/>
      </c>
      <c r="AA7" s="29">
        <f t="shared" ref="AA7:AA15" si="25">+H46</f>
        <v>0</v>
      </c>
      <c r="AB7" s="21" t="str">
        <f t="shared" ref="AB7:AB15" si="26">IFERROR(X7*$AA7,"")</f>
        <v/>
      </c>
      <c r="AC7" s="21" t="str">
        <f t="shared" si="8"/>
        <v/>
      </c>
      <c r="AD7" s="21" t="str">
        <f t="shared" si="8"/>
        <v/>
      </c>
      <c r="AE7" s="21" t="str">
        <f t="shared" ref="AE7:AE25" si="27">IFERROR(AB7/AB$27,"")</f>
        <v/>
      </c>
      <c r="AF7" s="21" t="str">
        <f t="shared" si="9"/>
        <v/>
      </c>
      <c r="AG7" s="22" t="str">
        <f t="shared" si="9"/>
        <v/>
      </c>
      <c r="AH7" s="29">
        <f>+D$125</f>
        <v>1.1000000000000001</v>
      </c>
      <c r="AI7" s="38" t="str">
        <f t="shared" si="10"/>
        <v/>
      </c>
      <c r="AJ7" s="38" t="str">
        <f t="shared" si="11"/>
        <v/>
      </c>
      <c r="AK7" s="38" t="str">
        <f t="shared" si="12"/>
        <v/>
      </c>
      <c r="AL7" s="21" t="str">
        <f t="shared" ref="AL7:AN22" si="28">IFERROR(((AI7/AI$27)*$AX$2)+(CT38*$AX$3)+$M7*$AX$4,"")</f>
        <v/>
      </c>
      <c r="AM7" s="21" t="str">
        <f t="shared" si="13"/>
        <v/>
      </c>
      <c r="AN7" s="22" t="str">
        <f t="shared" si="13"/>
        <v/>
      </c>
      <c r="AO7" s="33" t="str">
        <f t="shared" ref="AO7:AQ25" si="29">IFERROR(ROUND(DT8*AO$3,0),"")</f>
        <v/>
      </c>
      <c r="AP7" s="7" t="str">
        <f t="shared" si="29"/>
        <v/>
      </c>
      <c r="AQ7" s="34" t="str">
        <f t="shared" si="29"/>
        <v/>
      </c>
      <c r="AR7" s="29" t="str">
        <f t="shared" ref="AR7:AT25" si="30">IFERROR(AO7/AO$27,"")</f>
        <v/>
      </c>
      <c r="AS7" s="21" t="str">
        <f t="shared" si="14"/>
        <v/>
      </c>
      <c r="AT7" s="22" t="str">
        <f t="shared" si="14"/>
        <v/>
      </c>
      <c r="AU7" s="7">
        <f t="shared" ref="AU7:AU25" si="31">SUM(AO7:AQ7)</f>
        <v>0</v>
      </c>
      <c r="BD7" s="2">
        <v>1</v>
      </c>
      <c r="BE7" s="2">
        <v>2</v>
      </c>
      <c r="BF7" s="2">
        <v>3</v>
      </c>
      <c r="BG7" s="2">
        <v>4</v>
      </c>
      <c r="BH7" s="2">
        <v>5</v>
      </c>
      <c r="BI7" s="2">
        <v>6</v>
      </c>
      <c r="BJ7" s="2">
        <v>7</v>
      </c>
      <c r="BK7" s="2">
        <v>8</v>
      </c>
      <c r="BL7" s="2">
        <v>9</v>
      </c>
      <c r="BM7" s="2">
        <v>10</v>
      </c>
      <c r="BN7" s="10"/>
      <c r="BT7" s="8"/>
      <c r="CR7" s="2" t="s">
        <v>161</v>
      </c>
      <c r="CS7" s="2" t="str">
        <f>IF(C84&gt;0,C84,"")</f>
        <v/>
      </c>
      <c r="CT7" s="2" t="str">
        <f t="shared" si="15"/>
        <v/>
      </c>
      <c r="CU7" s="2" t="str">
        <f t="shared" si="15"/>
        <v/>
      </c>
      <c r="CV7" s="2" t="str">
        <f t="shared" si="15"/>
        <v/>
      </c>
      <c r="CW7" s="2" t="str">
        <f t="shared" si="15"/>
        <v/>
      </c>
      <c r="CX7" s="2" t="str">
        <f t="shared" si="15"/>
        <v/>
      </c>
      <c r="CY7" s="2" t="str">
        <f t="shared" si="15"/>
        <v/>
      </c>
      <c r="CZ7" s="2" t="str">
        <f t="shared" si="15"/>
        <v/>
      </c>
      <c r="DA7" s="2" t="str">
        <f t="shared" si="15"/>
        <v/>
      </c>
      <c r="DB7" s="2" t="str">
        <f t="shared" si="15"/>
        <v/>
      </c>
      <c r="DC7" s="2" t="str">
        <f>IF(C131&gt;0,C131,"")</f>
        <v/>
      </c>
      <c r="DD7" s="2" t="str">
        <f t="shared" si="16"/>
        <v/>
      </c>
      <c r="DE7" s="2" t="str">
        <f t="shared" si="16"/>
        <v/>
      </c>
      <c r="DF7" s="2" t="str">
        <f t="shared" si="16"/>
        <v/>
      </c>
      <c r="DG7" s="2" t="str">
        <f t="shared" si="16"/>
        <v/>
      </c>
      <c r="DH7" s="2" t="str">
        <f t="shared" si="16"/>
        <v/>
      </c>
      <c r="DI7" s="2" t="str">
        <f t="shared" si="16"/>
        <v/>
      </c>
      <c r="DJ7" s="2" t="str">
        <f t="shared" si="16"/>
        <v/>
      </c>
      <c r="DK7" s="2" t="str">
        <f t="shared" si="16"/>
        <v/>
      </c>
      <c r="DL7" s="2" t="str">
        <f t="shared" si="16"/>
        <v/>
      </c>
      <c r="DO7" s="2">
        <f t="shared" si="17"/>
        <v>2</v>
      </c>
      <c r="DP7" s="11">
        <f t="shared" si="0"/>
        <v>21.5</v>
      </c>
      <c r="DQ7" s="2">
        <f t="shared" si="18"/>
        <v>3.25</v>
      </c>
      <c r="DT7" s="5" t="str">
        <f>IFERROR(AL6/AL$27,"")</f>
        <v/>
      </c>
      <c r="DU7" s="5" t="str">
        <f t="shared" ref="DU7:DV22" si="32">IFERROR(AM6/AM$27,"")</f>
        <v/>
      </c>
      <c r="DV7" s="5" t="str">
        <f t="shared" si="32"/>
        <v/>
      </c>
    </row>
    <row r="8" spans="2:126" x14ac:dyDescent="0.25">
      <c r="B8" s="2">
        <v>3</v>
      </c>
      <c r="C8" s="20">
        <f>+E$110</f>
        <v>0</v>
      </c>
      <c r="D8" s="7" t="str">
        <f t="shared" si="1"/>
        <v/>
      </c>
      <c r="E8" s="7" t="str">
        <f t="shared" si="1"/>
        <v/>
      </c>
      <c r="F8" s="7" t="str">
        <f t="shared" si="1"/>
        <v/>
      </c>
      <c r="G8" s="21" t="str">
        <f t="shared" si="19"/>
        <v/>
      </c>
      <c r="H8" s="21" t="str">
        <f t="shared" si="2"/>
        <v/>
      </c>
      <c r="I8" s="21" t="str">
        <f t="shared" si="2"/>
        <v/>
      </c>
      <c r="J8" s="21" t="str">
        <f t="shared" si="20"/>
        <v/>
      </c>
      <c r="K8" s="21" t="str">
        <f t="shared" si="3"/>
        <v/>
      </c>
      <c r="L8" s="22" t="str">
        <f t="shared" si="3"/>
        <v/>
      </c>
      <c r="M8" s="29" t="str">
        <f>+E$120</f>
        <v/>
      </c>
      <c r="N8" s="21" t="str">
        <f t="shared" si="21"/>
        <v/>
      </c>
      <c r="O8" s="21" t="str">
        <f t="shared" si="4"/>
        <v/>
      </c>
      <c r="P8" s="21" t="str">
        <f t="shared" si="4"/>
        <v/>
      </c>
      <c r="Q8" s="21" t="str">
        <f t="shared" si="22"/>
        <v/>
      </c>
      <c r="R8" s="21" t="str">
        <f t="shared" si="5"/>
        <v/>
      </c>
      <c r="S8" s="22" t="str">
        <f t="shared" si="5"/>
        <v/>
      </c>
      <c r="T8" s="29" t="str">
        <f>+E$105</f>
        <v/>
      </c>
      <c r="U8" s="21" t="str">
        <f t="shared" si="23"/>
        <v/>
      </c>
      <c r="V8" s="21" t="str">
        <f t="shared" si="6"/>
        <v/>
      </c>
      <c r="W8" s="21" t="str">
        <f t="shared" si="6"/>
        <v/>
      </c>
      <c r="X8" s="21" t="str">
        <f t="shared" si="24"/>
        <v/>
      </c>
      <c r="Y8" s="21" t="str">
        <f t="shared" si="7"/>
        <v/>
      </c>
      <c r="Z8" s="22" t="str">
        <f t="shared" si="7"/>
        <v/>
      </c>
      <c r="AA8" s="29">
        <f t="shared" si="25"/>
        <v>0</v>
      </c>
      <c r="AB8" s="21" t="str">
        <f t="shared" si="26"/>
        <v/>
      </c>
      <c r="AC8" s="21" t="str">
        <f t="shared" si="8"/>
        <v/>
      </c>
      <c r="AD8" s="21" t="str">
        <f t="shared" si="8"/>
        <v/>
      </c>
      <c r="AE8" s="21" t="str">
        <f t="shared" si="27"/>
        <v/>
      </c>
      <c r="AF8" s="21" t="str">
        <f t="shared" si="9"/>
        <v/>
      </c>
      <c r="AG8" s="22" t="str">
        <f t="shared" si="9"/>
        <v/>
      </c>
      <c r="AH8" s="29">
        <f>+E$125</f>
        <v>1.1000000000000001</v>
      </c>
      <c r="AI8" s="38" t="str">
        <f t="shared" si="10"/>
        <v/>
      </c>
      <c r="AJ8" s="38" t="str">
        <f t="shared" si="11"/>
        <v/>
      </c>
      <c r="AK8" s="38" t="str">
        <f t="shared" si="12"/>
        <v/>
      </c>
      <c r="AL8" s="21" t="str">
        <f t="shared" si="28"/>
        <v/>
      </c>
      <c r="AM8" s="21" t="str">
        <f t="shared" si="13"/>
        <v/>
      </c>
      <c r="AN8" s="22" t="str">
        <f t="shared" si="13"/>
        <v/>
      </c>
      <c r="AO8" s="33" t="str">
        <f t="shared" si="29"/>
        <v/>
      </c>
      <c r="AP8" s="7" t="str">
        <f t="shared" si="29"/>
        <v/>
      </c>
      <c r="AQ8" s="34" t="str">
        <f t="shared" si="29"/>
        <v/>
      </c>
      <c r="AR8" s="29" t="str">
        <f t="shared" si="30"/>
        <v/>
      </c>
      <c r="AS8" s="21" t="str">
        <f t="shared" si="14"/>
        <v/>
      </c>
      <c r="AT8" s="22" t="str">
        <f t="shared" si="14"/>
        <v/>
      </c>
      <c r="AU8" s="7">
        <f t="shared" si="31"/>
        <v>0</v>
      </c>
      <c r="BC8" t="s">
        <v>57</v>
      </c>
      <c r="BD8" s="4">
        <v>0</v>
      </c>
      <c r="BE8" s="4">
        <v>0</v>
      </c>
      <c r="BF8" s="4">
        <v>0</v>
      </c>
      <c r="BG8" s="4">
        <v>0.1</v>
      </c>
      <c r="BH8" s="4">
        <v>0.2</v>
      </c>
      <c r="BI8" s="4">
        <v>0.3</v>
      </c>
      <c r="BJ8" s="4">
        <v>0.4</v>
      </c>
      <c r="BK8" s="4">
        <v>0.5</v>
      </c>
      <c r="BL8" s="4">
        <v>0.6</v>
      </c>
      <c r="BM8" s="4">
        <v>0.8</v>
      </c>
      <c r="BN8" s="10"/>
      <c r="BT8" s="8"/>
      <c r="DO8" s="2">
        <f t="shared" si="17"/>
        <v>2.5</v>
      </c>
      <c r="DP8" s="11">
        <f t="shared" si="0"/>
        <v>17.5</v>
      </c>
      <c r="DQ8" s="2">
        <f t="shared" si="18"/>
        <v>4</v>
      </c>
      <c r="DT8" s="5" t="str">
        <f t="shared" ref="DT8:DV26" si="33">IFERROR(AL7/AL$27,"")</f>
        <v/>
      </c>
      <c r="DU8" s="5" t="str">
        <f t="shared" si="32"/>
        <v/>
      </c>
      <c r="DV8" s="5" t="str">
        <f t="shared" si="32"/>
        <v/>
      </c>
    </row>
    <row r="9" spans="2:126" x14ac:dyDescent="0.25">
      <c r="B9" s="2">
        <v>4</v>
      </c>
      <c r="C9" s="20">
        <f>+F$110</f>
        <v>0</v>
      </c>
      <c r="D9" s="7" t="str">
        <f t="shared" si="1"/>
        <v/>
      </c>
      <c r="E9" s="7" t="str">
        <f t="shared" si="1"/>
        <v/>
      </c>
      <c r="F9" s="7" t="str">
        <f t="shared" si="1"/>
        <v/>
      </c>
      <c r="G9" s="21" t="str">
        <f t="shared" si="19"/>
        <v/>
      </c>
      <c r="H9" s="21" t="str">
        <f t="shared" si="2"/>
        <v/>
      </c>
      <c r="I9" s="21" t="str">
        <f t="shared" si="2"/>
        <v/>
      </c>
      <c r="J9" s="21" t="str">
        <f t="shared" si="20"/>
        <v/>
      </c>
      <c r="K9" s="21" t="str">
        <f t="shared" si="3"/>
        <v/>
      </c>
      <c r="L9" s="22" t="str">
        <f t="shared" si="3"/>
        <v/>
      </c>
      <c r="M9" s="29" t="str">
        <f>+F$120</f>
        <v/>
      </c>
      <c r="N9" s="21" t="str">
        <f t="shared" si="21"/>
        <v/>
      </c>
      <c r="O9" s="21" t="str">
        <f t="shared" si="4"/>
        <v/>
      </c>
      <c r="P9" s="21" t="str">
        <f t="shared" si="4"/>
        <v/>
      </c>
      <c r="Q9" s="21" t="str">
        <f t="shared" si="22"/>
        <v/>
      </c>
      <c r="R9" s="21" t="str">
        <f t="shared" si="5"/>
        <v/>
      </c>
      <c r="S9" s="22" t="str">
        <f t="shared" si="5"/>
        <v/>
      </c>
      <c r="T9" s="29" t="str">
        <f>+F$105</f>
        <v/>
      </c>
      <c r="U9" s="21" t="str">
        <f t="shared" si="23"/>
        <v/>
      </c>
      <c r="V9" s="21" t="str">
        <f t="shared" si="6"/>
        <v/>
      </c>
      <c r="W9" s="21" t="str">
        <f t="shared" si="6"/>
        <v/>
      </c>
      <c r="X9" s="21" t="str">
        <f t="shared" si="24"/>
        <v/>
      </c>
      <c r="Y9" s="21" t="str">
        <f t="shared" si="7"/>
        <v/>
      </c>
      <c r="Z9" s="22" t="str">
        <f t="shared" si="7"/>
        <v/>
      </c>
      <c r="AA9" s="29">
        <f t="shared" si="25"/>
        <v>0</v>
      </c>
      <c r="AB9" s="21" t="str">
        <f t="shared" si="26"/>
        <v/>
      </c>
      <c r="AC9" s="21" t="str">
        <f t="shared" si="8"/>
        <v/>
      </c>
      <c r="AD9" s="21" t="str">
        <f t="shared" si="8"/>
        <v/>
      </c>
      <c r="AE9" s="21" t="str">
        <f t="shared" si="27"/>
        <v/>
      </c>
      <c r="AF9" s="21" t="str">
        <f t="shared" si="9"/>
        <v/>
      </c>
      <c r="AG9" s="22" t="str">
        <f t="shared" si="9"/>
        <v/>
      </c>
      <c r="AH9" s="29">
        <f>+F$125</f>
        <v>1.1000000000000001</v>
      </c>
      <c r="AI9" s="38" t="str">
        <f t="shared" si="10"/>
        <v/>
      </c>
      <c r="AJ9" s="38" t="str">
        <f t="shared" si="11"/>
        <v/>
      </c>
      <c r="AK9" s="38" t="str">
        <f t="shared" si="12"/>
        <v/>
      </c>
      <c r="AL9" s="21" t="str">
        <f t="shared" si="28"/>
        <v/>
      </c>
      <c r="AM9" s="21" t="str">
        <f t="shared" si="13"/>
        <v/>
      </c>
      <c r="AN9" s="22" t="str">
        <f t="shared" si="13"/>
        <v/>
      </c>
      <c r="AO9" s="33" t="str">
        <f t="shared" si="29"/>
        <v/>
      </c>
      <c r="AP9" s="7" t="str">
        <f t="shared" si="29"/>
        <v/>
      </c>
      <c r="AQ9" s="34" t="str">
        <f t="shared" si="29"/>
        <v/>
      </c>
      <c r="AR9" s="29" t="str">
        <f t="shared" si="30"/>
        <v/>
      </c>
      <c r="AS9" s="21" t="str">
        <f t="shared" si="14"/>
        <v/>
      </c>
      <c r="AT9" s="22" t="str">
        <f t="shared" si="14"/>
        <v/>
      </c>
      <c r="AU9" s="7">
        <f t="shared" si="31"/>
        <v>0</v>
      </c>
      <c r="BD9" s="2">
        <v>1</v>
      </c>
      <c r="BE9" s="2">
        <v>2</v>
      </c>
      <c r="BF9" s="2">
        <v>3</v>
      </c>
      <c r="BG9" s="2">
        <v>4</v>
      </c>
      <c r="BH9" s="2">
        <v>5</v>
      </c>
      <c r="BI9" s="2">
        <v>6</v>
      </c>
      <c r="BJ9" s="2">
        <v>7</v>
      </c>
      <c r="BK9" s="2">
        <v>8</v>
      </c>
      <c r="BL9" s="2">
        <v>9</v>
      </c>
      <c r="BM9" s="2">
        <v>10</v>
      </c>
      <c r="BT9" s="8"/>
      <c r="CQ9" s="2" t="s">
        <v>132</v>
      </c>
      <c r="CR9" s="2">
        <v>2.5</v>
      </c>
      <c r="CS9" s="2" t="str">
        <f>IFERROR(CS$6-$CR9,"")</f>
        <v/>
      </c>
      <c r="CT9" s="2" t="str">
        <f t="shared" ref="CT9:DL11" si="34">IFERROR(CT$6-$CR9,"")</f>
        <v/>
      </c>
      <c r="CU9" s="2" t="str">
        <f t="shared" si="34"/>
        <v/>
      </c>
      <c r="CV9" s="2" t="str">
        <f t="shared" si="34"/>
        <v/>
      </c>
      <c r="CW9" s="2" t="str">
        <f t="shared" si="34"/>
        <v/>
      </c>
      <c r="CX9" s="2" t="str">
        <f t="shared" si="34"/>
        <v/>
      </c>
      <c r="CY9" s="2" t="str">
        <f t="shared" si="34"/>
        <v/>
      </c>
      <c r="CZ9" s="2" t="str">
        <f t="shared" si="34"/>
        <v/>
      </c>
      <c r="DA9" s="2" t="str">
        <f t="shared" si="34"/>
        <v/>
      </c>
      <c r="DB9" s="2" t="str">
        <f t="shared" si="34"/>
        <v/>
      </c>
      <c r="DC9" s="2" t="str">
        <f t="shared" si="34"/>
        <v/>
      </c>
      <c r="DD9" s="2" t="str">
        <f t="shared" si="34"/>
        <v/>
      </c>
      <c r="DE9" s="2" t="str">
        <f t="shared" si="34"/>
        <v/>
      </c>
      <c r="DF9" s="2" t="str">
        <f t="shared" si="34"/>
        <v/>
      </c>
      <c r="DG9" s="2" t="str">
        <f t="shared" si="34"/>
        <v/>
      </c>
      <c r="DH9" s="2" t="str">
        <f t="shared" si="34"/>
        <v/>
      </c>
      <c r="DI9" s="2" t="str">
        <f t="shared" si="34"/>
        <v/>
      </c>
      <c r="DJ9" s="2" t="str">
        <f t="shared" si="34"/>
        <v/>
      </c>
      <c r="DK9" s="2" t="str">
        <f t="shared" si="34"/>
        <v/>
      </c>
      <c r="DL9" s="2" t="str">
        <f t="shared" si="34"/>
        <v/>
      </c>
      <c r="DO9" s="2">
        <f t="shared" si="17"/>
        <v>3</v>
      </c>
      <c r="DP9" s="11">
        <f t="shared" si="0"/>
        <v>12.75</v>
      </c>
      <c r="DQ9" s="2">
        <f t="shared" si="18"/>
        <v>4.75</v>
      </c>
      <c r="DT9" s="5" t="str">
        <f t="shared" si="33"/>
        <v/>
      </c>
      <c r="DU9" s="5" t="str">
        <f t="shared" si="32"/>
        <v/>
      </c>
      <c r="DV9" s="5" t="str">
        <f t="shared" si="32"/>
        <v/>
      </c>
    </row>
    <row r="10" spans="2:126" x14ac:dyDescent="0.25">
      <c r="B10" s="2">
        <v>5</v>
      </c>
      <c r="C10" s="20">
        <f>+G$110</f>
        <v>0</v>
      </c>
      <c r="D10" s="7" t="str">
        <f t="shared" si="1"/>
        <v/>
      </c>
      <c r="E10" s="7" t="str">
        <f t="shared" si="1"/>
        <v/>
      </c>
      <c r="F10" s="7" t="str">
        <f t="shared" si="1"/>
        <v/>
      </c>
      <c r="G10" s="21" t="str">
        <f t="shared" si="19"/>
        <v/>
      </c>
      <c r="H10" s="21" t="str">
        <f t="shared" si="2"/>
        <v/>
      </c>
      <c r="I10" s="21" t="str">
        <f t="shared" si="2"/>
        <v/>
      </c>
      <c r="J10" s="21" t="str">
        <f t="shared" si="20"/>
        <v/>
      </c>
      <c r="K10" s="21" t="str">
        <f t="shared" si="3"/>
        <v/>
      </c>
      <c r="L10" s="22" t="str">
        <f t="shared" si="3"/>
        <v/>
      </c>
      <c r="M10" s="29" t="str">
        <f>+G$120</f>
        <v/>
      </c>
      <c r="N10" s="21" t="str">
        <f t="shared" si="21"/>
        <v/>
      </c>
      <c r="O10" s="21" t="str">
        <f t="shared" si="4"/>
        <v/>
      </c>
      <c r="P10" s="21" t="str">
        <f t="shared" si="4"/>
        <v/>
      </c>
      <c r="Q10" s="21" t="str">
        <f t="shared" si="22"/>
        <v/>
      </c>
      <c r="R10" s="21" t="str">
        <f t="shared" si="5"/>
        <v/>
      </c>
      <c r="S10" s="22" t="str">
        <f t="shared" si="5"/>
        <v/>
      </c>
      <c r="T10" s="29" t="str">
        <f>+G$105</f>
        <v/>
      </c>
      <c r="U10" s="21" t="str">
        <f t="shared" si="23"/>
        <v/>
      </c>
      <c r="V10" s="21" t="str">
        <f t="shared" si="6"/>
        <v/>
      </c>
      <c r="W10" s="21" t="str">
        <f t="shared" si="6"/>
        <v/>
      </c>
      <c r="X10" s="21" t="str">
        <f t="shared" si="24"/>
        <v/>
      </c>
      <c r="Y10" s="21" t="str">
        <f t="shared" si="7"/>
        <v/>
      </c>
      <c r="Z10" s="22" t="str">
        <f t="shared" si="7"/>
        <v/>
      </c>
      <c r="AA10" s="29">
        <f t="shared" si="25"/>
        <v>0</v>
      </c>
      <c r="AB10" s="21" t="str">
        <f t="shared" si="26"/>
        <v/>
      </c>
      <c r="AC10" s="21" t="str">
        <f t="shared" si="8"/>
        <v/>
      </c>
      <c r="AD10" s="21" t="str">
        <f t="shared" si="8"/>
        <v/>
      </c>
      <c r="AE10" s="21" t="str">
        <f t="shared" si="27"/>
        <v/>
      </c>
      <c r="AF10" s="21" t="str">
        <f t="shared" si="9"/>
        <v/>
      </c>
      <c r="AG10" s="22" t="str">
        <f t="shared" si="9"/>
        <v/>
      </c>
      <c r="AH10" s="29">
        <f>+G$125</f>
        <v>1.1000000000000001</v>
      </c>
      <c r="AI10" s="38" t="str">
        <f t="shared" si="10"/>
        <v/>
      </c>
      <c r="AJ10" s="38" t="str">
        <f t="shared" si="11"/>
        <v/>
      </c>
      <c r="AK10" s="38" t="str">
        <f t="shared" si="12"/>
        <v/>
      </c>
      <c r="AL10" s="21" t="str">
        <f t="shared" si="28"/>
        <v/>
      </c>
      <c r="AM10" s="21" t="str">
        <f t="shared" si="13"/>
        <v/>
      </c>
      <c r="AN10" s="22" t="str">
        <f t="shared" si="13"/>
        <v/>
      </c>
      <c r="AO10" s="33" t="str">
        <f t="shared" si="29"/>
        <v/>
      </c>
      <c r="AP10" s="7" t="str">
        <f t="shared" si="29"/>
        <v/>
      </c>
      <c r="AQ10" s="34" t="str">
        <f t="shared" si="29"/>
        <v/>
      </c>
      <c r="AR10" s="29" t="str">
        <f t="shared" si="30"/>
        <v/>
      </c>
      <c r="AS10" s="21" t="str">
        <f t="shared" si="14"/>
        <v/>
      </c>
      <c r="AT10" s="22" t="str">
        <f t="shared" si="14"/>
        <v/>
      </c>
      <c r="AU10" s="7">
        <f t="shared" si="31"/>
        <v>0</v>
      </c>
      <c r="BC10" t="s">
        <v>58</v>
      </c>
      <c r="BD10" s="4">
        <v>0.6</v>
      </c>
      <c r="BE10" s="4">
        <v>0.6</v>
      </c>
      <c r="BF10" s="4">
        <v>0.6</v>
      </c>
      <c r="BG10" s="4">
        <v>0.5</v>
      </c>
      <c r="BH10" s="4">
        <v>0.4</v>
      </c>
      <c r="BI10" s="4">
        <v>0.4</v>
      </c>
      <c r="BJ10" s="4">
        <v>0.4</v>
      </c>
      <c r="BK10" s="4">
        <v>0.4</v>
      </c>
      <c r="BL10" s="4">
        <v>0.4</v>
      </c>
      <c r="BM10" s="4">
        <v>0.2</v>
      </c>
      <c r="BT10" s="8"/>
      <c r="CQ10" s="2" t="s">
        <v>158</v>
      </c>
      <c r="CR10" s="2">
        <v>5.5</v>
      </c>
      <c r="CS10" s="2" t="str">
        <f t="shared" ref="CS10:DH11" si="35">IFERROR(CS$6-$CR10,"")</f>
        <v/>
      </c>
      <c r="CT10" s="2" t="str">
        <f t="shared" si="35"/>
        <v/>
      </c>
      <c r="CU10" s="2" t="str">
        <f t="shared" si="35"/>
        <v/>
      </c>
      <c r="CV10" s="2" t="str">
        <f t="shared" si="35"/>
        <v/>
      </c>
      <c r="CW10" s="2" t="str">
        <f t="shared" si="35"/>
        <v/>
      </c>
      <c r="CX10" s="2" t="str">
        <f t="shared" si="35"/>
        <v/>
      </c>
      <c r="CY10" s="2" t="str">
        <f t="shared" si="35"/>
        <v/>
      </c>
      <c r="CZ10" s="2" t="str">
        <f t="shared" si="35"/>
        <v/>
      </c>
      <c r="DA10" s="2" t="str">
        <f t="shared" si="35"/>
        <v/>
      </c>
      <c r="DB10" s="2" t="str">
        <f t="shared" si="35"/>
        <v/>
      </c>
      <c r="DC10" s="2" t="str">
        <f t="shared" si="35"/>
        <v/>
      </c>
      <c r="DD10" s="2" t="str">
        <f t="shared" si="35"/>
        <v/>
      </c>
      <c r="DE10" s="2" t="str">
        <f t="shared" si="35"/>
        <v/>
      </c>
      <c r="DF10" s="2" t="str">
        <f t="shared" si="35"/>
        <v/>
      </c>
      <c r="DG10" s="2" t="str">
        <f t="shared" si="35"/>
        <v/>
      </c>
      <c r="DH10" s="2" t="str">
        <f t="shared" si="35"/>
        <v/>
      </c>
      <c r="DI10" s="2" t="str">
        <f t="shared" si="34"/>
        <v/>
      </c>
      <c r="DJ10" s="2" t="str">
        <f t="shared" si="34"/>
        <v/>
      </c>
      <c r="DK10" s="2" t="str">
        <f t="shared" si="34"/>
        <v/>
      </c>
      <c r="DL10" s="2" t="str">
        <f t="shared" si="34"/>
        <v/>
      </c>
      <c r="DO10" s="2">
        <f t="shared" si="17"/>
        <v>3.5</v>
      </c>
      <c r="DP10" s="11">
        <f t="shared" si="0"/>
        <v>7.25</v>
      </c>
      <c r="DQ10" s="2">
        <f t="shared" si="18"/>
        <v>5.5</v>
      </c>
      <c r="DT10" s="5" t="str">
        <f t="shared" si="33"/>
        <v/>
      </c>
      <c r="DU10" s="5" t="str">
        <f t="shared" si="32"/>
        <v/>
      </c>
      <c r="DV10" s="5" t="str">
        <f t="shared" si="32"/>
        <v/>
      </c>
    </row>
    <row r="11" spans="2:126" x14ac:dyDescent="0.25">
      <c r="B11" s="2">
        <v>6</v>
      </c>
      <c r="C11" s="20">
        <f>+H$110</f>
        <v>0</v>
      </c>
      <c r="D11" s="7" t="str">
        <f t="shared" si="1"/>
        <v/>
      </c>
      <c r="E11" s="7" t="str">
        <f t="shared" si="1"/>
        <v/>
      </c>
      <c r="F11" s="7" t="str">
        <f t="shared" si="1"/>
        <v/>
      </c>
      <c r="G11" s="21" t="str">
        <f t="shared" si="19"/>
        <v/>
      </c>
      <c r="H11" s="21" t="str">
        <f t="shared" si="2"/>
        <v/>
      </c>
      <c r="I11" s="21" t="str">
        <f t="shared" si="2"/>
        <v/>
      </c>
      <c r="J11" s="21" t="str">
        <f t="shared" si="20"/>
        <v/>
      </c>
      <c r="K11" s="21" t="str">
        <f t="shared" si="3"/>
        <v/>
      </c>
      <c r="L11" s="22" t="str">
        <f t="shared" si="3"/>
        <v/>
      </c>
      <c r="M11" s="29" t="str">
        <f>+H$120</f>
        <v/>
      </c>
      <c r="N11" s="21" t="str">
        <f t="shared" si="21"/>
        <v/>
      </c>
      <c r="O11" s="21" t="str">
        <f t="shared" si="4"/>
        <v/>
      </c>
      <c r="P11" s="21" t="str">
        <f t="shared" si="4"/>
        <v/>
      </c>
      <c r="Q11" s="21" t="str">
        <f t="shared" si="22"/>
        <v/>
      </c>
      <c r="R11" s="21" t="str">
        <f t="shared" si="5"/>
        <v/>
      </c>
      <c r="S11" s="22" t="str">
        <f t="shared" si="5"/>
        <v/>
      </c>
      <c r="T11" s="29" t="str">
        <f>+H$105</f>
        <v/>
      </c>
      <c r="U11" s="21" t="str">
        <f t="shared" si="23"/>
        <v/>
      </c>
      <c r="V11" s="21" t="str">
        <f t="shared" si="6"/>
        <v/>
      </c>
      <c r="W11" s="21" t="str">
        <f t="shared" si="6"/>
        <v/>
      </c>
      <c r="X11" s="21" t="str">
        <f t="shared" si="24"/>
        <v/>
      </c>
      <c r="Y11" s="21" t="str">
        <f t="shared" si="7"/>
        <v/>
      </c>
      <c r="Z11" s="22" t="str">
        <f t="shared" si="7"/>
        <v/>
      </c>
      <c r="AA11" s="29">
        <f t="shared" si="25"/>
        <v>0</v>
      </c>
      <c r="AB11" s="21" t="str">
        <f t="shared" si="26"/>
        <v/>
      </c>
      <c r="AC11" s="21" t="str">
        <f t="shared" si="8"/>
        <v/>
      </c>
      <c r="AD11" s="21" t="str">
        <f t="shared" si="8"/>
        <v/>
      </c>
      <c r="AE11" s="21" t="str">
        <f t="shared" si="27"/>
        <v/>
      </c>
      <c r="AF11" s="21" t="str">
        <f t="shared" si="9"/>
        <v/>
      </c>
      <c r="AG11" s="22" t="str">
        <f t="shared" si="9"/>
        <v/>
      </c>
      <c r="AH11" s="29">
        <f>+H$125</f>
        <v>1.1000000000000001</v>
      </c>
      <c r="AI11" s="38" t="str">
        <f t="shared" si="10"/>
        <v/>
      </c>
      <c r="AJ11" s="38" t="str">
        <f t="shared" si="11"/>
        <v/>
      </c>
      <c r="AK11" s="38" t="str">
        <f t="shared" si="12"/>
        <v/>
      </c>
      <c r="AL11" s="21" t="str">
        <f t="shared" si="28"/>
        <v/>
      </c>
      <c r="AM11" s="21" t="str">
        <f t="shared" si="13"/>
        <v/>
      </c>
      <c r="AN11" s="22" t="str">
        <f t="shared" si="13"/>
        <v/>
      </c>
      <c r="AO11" s="33" t="str">
        <f t="shared" si="29"/>
        <v/>
      </c>
      <c r="AP11" s="7" t="str">
        <f t="shared" si="29"/>
        <v/>
      </c>
      <c r="AQ11" s="34" t="str">
        <f t="shared" si="29"/>
        <v/>
      </c>
      <c r="AR11" s="29" t="str">
        <f t="shared" si="30"/>
        <v/>
      </c>
      <c r="AS11" s="21" t="str">
        <f t="shared" si="14"/>
        <v/>
      </c>
      <c r="AT11" s="22" t="str">
        <f t="shared" si="14"/>
        <v/>
      </c>
      <c r="AU11" s="7">
        <f t="shared" si="31"/>
        <v>0</v>
      </c>
      <c r="BT11" s="8"/>
      <c r="CQ11" s="2" t="s">
        <v>159</v>
      </c>
      <c r="CR11" s="2">
        <v>8.5</v>
      </c>
      <c r="CS11" s="2" t="str">
        <f t="shared" si="35"/>
        <v/>
      </c>
      <c r="CT11" s="2" t="str">
        <f t="shared" si="34"/>
        <v/>
      </c>
      <c r="CU11" s="2" t="str">
        <f t="shared" si="34"/>
        <v/>
      </c>
      <c r="CV11" s="2" t="str">
        <f t="shared" si="34"/>
        <v/>
      </c>
      <c r="CW11" s="2" t="str">
        <f t="shared" si="34"/>
        <v/>
      </c>
      <c r="CX11" s="2" t="str">
        <f t="shared" si="34"/>
        <v/>
      </c>
      <c r="CY11" s="2" t="str">
        <f t="shared" si="34"/>
        <v/>
      </c>
      <c r="CZ11" s="2" t="str">
        <f t="shared" si="34"/>
        <v/>
      </c>
      <c r="DA11" s="2" t="str">
        <f t="shared" si="34"/>
        <v/>
      </c>
      <c r="DB11" s="2" t="str">
        <f t="shared" si="34"/>
        <v/>
      </c>
      <c r="DC11" s="2" t="str">
        <f t="shared" si="34"/>
        <v/>
      </c>
      <c r="DD11" s="2" t="str">
        <f t="shared" si="34"/>
        <v/>
      </c>
      <c r="DE11" s="2" t="str">
        <f t="shared" si="34"/>
        <v/>
      </c>
      <c r="DF11" s="2" t="str">
        <f t="shared" si="34"/>
        <v/>
      </c>
      <c r="DG11" s="2" t="str">
        <f t="shared" si="34"/>
        <v/>
      </c>
      <c r="DH11" s="2" t="str">
        <f t="shared" si="34"/>
        <v/>
      </c>
      <c r="DI11" s="2" t="str">
        <f t="shared" si="34"/>
        <v/>
      </c>
      <c r="DJ11" s="2" t="str">
        <f t="shared" si="34"/>
        <v/>
      </c>
      <c r="DK11" s="2" t="str">
        <f t="shared" si="34"/>
        <v/>
      </c>
      <c r="DL11" s="2" t="str">
        <f t="shared" si="34"/>
        <v/>
      </c>
      <c r="DO11" s="2">
        <f t="shared" si="17"/>
        <v>4</v>
      </c>
      <c r="DP11" s="11">
        <f t="shared" si="0"/>
        <v>1</v>
      </c>
      <c r="DQ11" s="2">
        <f t="shared" si="18"/>
        <v>6.25</v>
      </c>
      <c r="DT11" s="5" t="str">
        <f t="shared" si="33"/>
        <v/>
      </c>
      <c r="DU11" s="5" t="str">
        <f t="shared" si="32"/>
        <v/>
      </c>
      <c r="DV11" s="5" t="str">
        <f t="shared" si="32"/>
        <v/>
      </c>
    </row>
    <row r="12" spans="2:126" x14ac:dyDescent="0.25">
      <c r="B12" s="2">
        <v>7</v>
      </c>
      <c r="C12" s="20">
        <f>+I$110</f>
        <v>0</v>
      </c>
      <c r="D12" s="7" t="str">
        <f t="shared" si="1"/>
        <v/>
      </c>
      <c r="E12" s="7" t="str">
        <f t="shared" si="1"/>
        <v/>
      </c>
      <c r="F12" s="7" t="str">
        <f t="shared" si="1"/>
        <v/>
      </c>
      <c r="G12" s="21" t="str">
        <f t="shared" si="19"/>
        <v/>
      </c>
      <c r="H12" s="21" t="str">
        <f t="shared" si="2"/>
        <v/>
      </c>
      <c r="I12" s="21" t="str">
        <f t="shared" si="2"/>
        <v/>
      </c>
      <c r="J12" s="21" t="str">
        <f t="shared" si="20"/>
        <v/>
      </c>
      <c r="K12" s="21" t="str">
        <f t="shared" si="3"/>
        <v/>
      </c>
      <c r="L12" s="22" t="str">
        <f t="shared" si="3"/>
        <v/>
      </c>
      <c r="M12" s="29" t="str">
        <f>+I$120</f>
        <v/>
      </c>
      <c r="N12" s="21" t="str">
        <f t="shared" si="21"/>
        <v/>
      </c>
      <c r="O12" s="21" t="str">
        <f t="shared" si="4"/>
        <v/>
      </c>
      <c r="P12" s="21" t="str">
        <f t="shared" si="4"/>
        <v/>
      </c>
      <c r="Q12" s="21" t="str">
        <f t="shared" si="22"/>
        <v/>
      </c>
      <c r="R12" s="21" t="str">
        <f t="shared" si="5"/>
        <v/>
      </c>
      <c r="S12" s="22" t="str">
        <f t="shared" si="5"/>
        <v/>
      </c>
      <c r="T12" s="29" t="str">
        <f>+I$105</f>
        <v/>
      </c>
      <c r="U12" s="21" t="str">
        <f t="shared" si="23"/>
        <v/>
      </c>
      <c r="V12" s="21" t="str">
        <f t="shared" si="6"/>
        <v/>
      </c>
      <c r="W12" s="21" t="str">
        <f t="shared" si="6"/>
        <v/>
      </c>
      <c r="X12" s="21" t="str">
        <f t="shared" si="24"/>
        <v/>
      </c>
      <c r="Y12" s="21" t="str">
        <f t="shared" si="7"/>
        <v/>
      </c>
      <c r="Z12" s="22" t="str">
        <f t="shared" si="7"/>
        <v/>
      </c>
      <c r="AA12" s="29">
        <f t="shared" si="25"/>
        <v>0</v>
      </c>
      <c r="AB12" s="21" t="str">
        <f t="shared" si="26"/>
        <v/>
      </c>
      <c r="AC12" s="21" t="str">
        <f t="shared" si="8"/>
        <v/>
      </c>
      <c r="AD12" s="21" t="str">
        <f t="shared" si="8"/>
        <v/>
      </c>
      <c r="AE12" s="21" t="str">
        <f t="shared" si="27"/>
        <v/>
      </c>
      <c r="AF12" s="21" t="str">
        <f t="shared" si="9"/>
        <v/>
      </c>
      <c r="AG12" s="22" t="str">
        <f t="shared" si="9"/>
        <v/>
      </c>
      <c r="AH12" s="29">
        <f>+I$125</f>
        <v>1.1000000000000001</v>
      </c>
      <c r="AI12" s="38" t="str">
        <f t="shared" si="10"/>
        <v/>
      </c>
      <c r="AJ12" s="38" t="str">
        <f t="shared" si="11"/>
        <v/>
      </c>
      <c r="AK12" s="38" t="str">
        <f t="shared" si="12"/>
        <v/>
      </c>
      <c r="AL12" s="21" t="str">
        <f t="shared" si="28"/>
        <v/>
      </c>
      <c r="AM12" s="21" t="str">
        <f t="shared" si="13"/>
        <v/>
      </c>
      <c r="AN12" s="22" t="str">
        <f t="shared" si="13"/>
        <v/>
      </c>
      <c r="AO12" s="33" t="str">
        <f t="shared" si="29"/>
        <v/>
      </c>
      <c r="AP12" s="7" t="str">
        <f t="shared" si="29"/>
        <v/>
      </c>
      <c r="AQ12" s="34" t="str">
        <f t="shared" si="29"/>
        <v/>
      </c>
      <c r="AR12" s="29" t="str">
        <f t="shared" si="30"/>
        <v/>
      </c>
      <c r="AS12" s="21" t="str">
        <f t="shared" si="14"/>
        <v/>
      </c>
      <c r="AT12" s="22" t="str">
        <f t="shared" si="14"/>
        <v/>
      </c>
      <c r="AU12" s="7">
        <f t="shared" si="31"/>
        <v>0</v>
      </c>
      <c r="BC12" s="2" t="s">
        <v>59</v>
      </c>
      <c r="BD12" s="2">
        <v>1</v>
      </c>
      <c r="BE12" s="2">
        <v>2</v>
      </c>
      <c r="BF12" s="2">
        <v>3</v>
      </c>
      <c r="BG12" s="2">
        <v>4</v>
      </c>
      <c r="BH12" s="2">
        <v>5</v>
      </c>
      <c r="BI12" s="2">
        <v>6</v>
      </c>
      <c r="BJ12" s="2">
        <v>7</v>
      </c>
      <c r="BK12" s="2">
        <v>8</v>
      </c>
      <c r="BL12" s="2">
        <v>9</v>
      </c>
      <c r="BM12" s="2">
        <v>10</v>
      </c>
      <c r="BT12" s="8"/>
      <c r="CQ12" s="2" t="s">
        <v>132</v>
      </c>
      <c r="CR12" s="2">
        <v>1</v>
      </c>
      <c r="CS12" s="2" t="str">
        <f>IFERROR(CS$7-$CR12,"")</f>
        <v/>
      </c>
      <c r="CT12" s="2" t="str">
        <f t="shared" ref="CT12:DL14" si="36">IFERROR(CT$7-$CR12,"")</f>
        <v/>
      </c>
      <c r="CU12" s="2" t="str">
        <f t="shared" si="36"/>
        <v/>
      </c>
      <c r="CV12" s="2" t="str">
        <f t="shared" si="36"/>
        <v/>
      </c>
      <c r="CW12" s="2" t="str">
        <f t="shared" si="36"/>
        <v/>
      </c>
      <c r="CX12" s="2" t="str">
        <f t="shared" si="36"/>
        <v/>
      </c>
      <c r="CY12" s="2" t="str">
        <f t="shared" si="36"/>
        <v/>
      </c>
      <c r="CZ12" s="2" t="str">
        <f t="shared" si="36"/>
        <v/>
      </c>
      <c r="DA12" s="2" t="str">
        <f t="shared" si="36"/>
        <v/>
      </c>
      <c r="DB12" s="2" t="str">
        <f t="shared" si="36"/>
        <v/>
      </c>
      <c r="DC12" s="2" t="str">
        <f t="shared" si="36"/>
        <v/>
      </c>
      <c r="DD12" s="2" t="str">
        <f t="shared" si="36"/>
        <v/>
      </c>
      <c r="DE12" s="2" t="str">
        <f t="shared" si="36"/>
        <v/>
      </c>
      <c r="DF12" s="2" t="str">
        <f t="shared" si="36"/>
        <v/>
      </c>
      <c r="DG12" s="2" t="str">
        <f t="shared" si="36"/>
        <v/>
      </c>
      <c r="DH12" s="2" t="str">
        <f t="shared" si="36"/>
        <v/>
      </c>
      <c r="DI12" s="2" t="str">
        <f t="shared" si="36"/>
        <v/>
      </c>
      <c r="DJ12" s="2" t="str">
        <f t="shared" si="36"/>
        <v/>
      </c>
      <c r="DK12" s="2" t="str">
        <f t="shared" si="36"/>
        <v/>
      </c>
      <c r="DL12" s="2" t="str">
        <f t="shared" si="36"/>
        <v/>
      </c>
      <c r="DO12" s="2">
        <f t="shared" si="17"/>
        <v>4.5</v>
      </c>
      <c r="DP12" s="11">
        <f t="shared" si="0"/>
        <v>0</v>
      </c>
      <c r="DQ12" s="2">
        <f t="shared" si="18"/>
        <v>7</v>
      </c>
      <c r="DT12" s="5" t="str">
        <f t="shared" si="33"/>
        <v/>
      </c>
      <c r="DU12" s="5" t="str">
        <f t="shared" si="32"/>
        <v/>
      </c>
      <c r="DV12" s="5" t="str">
        <f t="shared" si="32"/>
        <v/>
      </c>
    </row>
    <row r="13" spans="2:126" x14ac:dyDescent="0.25">
      <c r="B13" s="2">
        <v>8</v>
      </c>
      <c r="C13" s="20">
        <f>+J$110</f>
        <v>0</v>
      </c>
      <c r="D13" s="7" t="str">
        <f t="shared" si="1"/>
        <v/>
      </c>
      <c r="E13" s="7" t="str">
        <f t="shared" si="1"/>
        <v/>
      </c>
      <c r="F13" s="7" t="str">
        <f t="shared" si="1"/>
        <v/>
      </c>
      <c r="G13" s="21" t="str">
        <f t="shared" si="19"/>
        <v/>
      </c>
      <c r="H13" s="21" t="str">
        <f t="shared" si="2"/>
        <v/>
      </c>
      <c r="I13" s="21" t="str">
        <f t="shared" si="2"/>
        <v/>
      </c>
      <c r="J13" s="21" t="str">
        <f t="shared" si="20"/>
        <v/>
      </c>
      <c r="K13" s="21" t="str">
        <f t="shared" si="3"/>
        <v/>
      </c>
      <c r="L13" s="22" t="str">
        <f t="shared" si="3"/>
        <v/>
      </c>
      <c r="M13" s="29" t="str">
        <f>+J$120</f>
        <v/>
      </c>
      <c r="N13" s="21" t="str">
        <f t="shared" si="21"/>
        <v/>
      </c>
      <c r="O13" s="21" t="str">
        <f t="shared" si="4"/>
        <v/>
      </c>
      <c r="P13" s="21" t="str">
        <f t="shared" si="4"/>
        <v/>
      </c>
      <c r="Q13" s="21" t="str">
        <f t="shared" si="22"/>
        <v/>
      </c>
      <c r="R13" s="21" t="str">
        <f t="shared" si="5"/>
        <v/>
      </c>
      <c r="S13" s="22" t="str">
        <f t="shared" si="5"/>
        <v/>
      </c>
      <c r="T13" s="29" t="str">
        <f>+J$105</f>
        <v/>
      </c>
      <c r="U13" s="21" t="str">
        <f t="shared" si="23"/>
        <v/>
      </c>
      <c r="V13" s="21" t="str">
        <f t="shared" si="6"/>
        <v/>
      </c>
      <c r="W13" s="21" t="str">
        <f t="shared" si="6"/>
        <v/>
      </c>
      <c r="X13" s="21" t="str">
        <f t="shared" si="24"/>
        <v/>
      </c>
      <c r="Y13" s="21" t="str">
        <f t="shared" si="7"/>
        <v/>
      </c>
      <c r="Z13" s="22" t="str">
        <f t="shared" si="7"/>
        <v/>
      </c>
      <c r="AA13" s="29">
        <f t="shared" si="25"/>
        <v>0</v>
      </c>
      <c r="AB13" s="21" t="str">
        <f t="shared" si="26"/>
        <v/>
      </c>
      <c r="AC13" s="21" t="str">
        <f t="shared" si="8"/>
        <v/>
      </c>
      <c r="AD13" s="21" t="str">
        <f t="shared" si="8"/>
        <v/>
      </c>
      <c r="AE13" s="21" t="str">
        <f t="shared" si="27"/>
        <v/>
      </c>
      <c r="AF13" s="21" t="str">
        <f t="shared" si="9"/>
        <v/>
      </c>
      <c r="AG13" s="22" t="str">
        <f t="shared" si="9"/>
        <v/>
      </c>
      <c r="AH13" s="29">
        <f>+J$125</f>
        <v>1.1000000000000001</v>
      </c>
      <c r="AI13" s="38" t="str">
        <f t="shared" si="10"/>
        <v/>
      </c>
      <c r="AJ13" s="38" t="str">
        <f t="shared" si="11"/>
        <v/>
      </c>
      <c r="AK13" s="38" t="str">
        <f t="shared" si="12"/>
        <v/>
      </c>
      <c r="AL13" s="21" t="str">
        <f t="shared" si="28"/>
        <v/>
      </c>
      <c r="AM13" s="21" t="str">
        <f t="shared" si="13"/>
        <v/>
      </c>
      <c r="AN13" s="22" t="str">
        <f t="shared" si="13"/>
        <v/>
      </c>
      <c r="AO13" s="33" t="str">
        <f t="shared" si="29"/>
        <v/>
      </c>
      <c r="AP13" s="7" t="str">
        <f t="shared" si="29"/>
        <v/>
      </c>
      <c r="AQ13" s="34" t="str">
        <f t="shared" si="29"/>
        <v/>
      </c>
      <c r="AR13" s="29" t="str">
        <f t="shared" si="30"/>
        <v/>
      </c>
      <c r="AS13" s="21" t="str">
        <f t="shared" si="14"/>
        <v/>
      </c>
      <c r="AT13" s="22" t="str">
        <f t="shared" si="14"/>
        <v/>
      </c>
      <c r="AU13" s="7">
        <f t="shared" si="31"/>
        <v>0</v>
      </c>
      <c r="BC13" s="2" t="s">
        <v>60</v>
      </c>
      <c r="BD13" s="11">
        <v>1</v>
      </c>
      <c r="BE13" s="11">
        <v>1</v>
      </c>
      <c r="BF13" s="11">
        <v>1</v>
      </c>
      <c r="BG13" s="11">
        <v>1</v>
      </c>
      <c r="BH13" s="11">
        <v>1</v>
      </c>
      <c r="BI13" s="11">
        <v>1</v>
      </c>
      <c r="BJ13" s="11">
        <v>1</v>
      </c>
      <c r="BK13" s="11">
        <v>1</v>
      </c>
      <c r="BL13" s="11">
        <v>1</v>
      </c>
      <c r="BM13" s="11">
        <v>1</v>
      </c>
      <c r="BT13" s="8"/>
      <c r="CQ13" s="2" t="s">
        <v>158</v>
      </c>
      <c r="CR13" s="2">
        <v>3</v>
      </c>
      <c r="CS13" s="2" t="str">
        <f t="shared" ref="CS13:DH14" si="37">IFERROR(CS$7-$CR13,"")</f>
        <v/>
      </c>
      <c r="CT13" s="2" t="str">
        <f t="shared" si="37"/>
        <v/>
      </c>
      <c r="CU13" s="2" t="str">
        <f t="shared" si="37"/>
        <v/>
      </c>
      <c r="CV13" s="2" t="str">
        <f t="shared" si="37"/>
        <v/>
      </c>
      <c r="CW13" s="2" t="str">
        <f t="shared" si="37"/>
        <v/>
      </c>
      <c r="CX13" s="2" t="str">
        <f t="shared" si="37"/>
        <v/>
      </c>
      <c r="CY13" s="2" t="str">
        <f t="shared" si="37"/>
        <v/>
      </c>
      <c r="CZ13" s="2" t="str">
        <f t="shared" si="37"/>
        <v/>
      </c>
      <c r="DA13" s="2" t="str">
        <f t="shared" si="37"/>
        <v/>
      </c>
      <c r="DB13" s="2" t="str">
        <f t="shared" si="37"/>
        <v/>
      </c>
      <c r="DC13" s="2" t="str">
        <f t="shared" si="37"/>
        <v/>
      </c>
      <c r="DD13" s="2" t="str">
        <f t="shared" si="37"/>
        <v/>
      </c>
      <c r="DE13" s="2" t="str">
        <f t="shared" si="37"/>
        <v/>
      </c>
      <c r="DF13" s="2" t="str">
        <f t="shared" si="37"/>
        <v/>
      </c>
      <c r="DG13" s="2" t="str">
        <f t="shared" si="37"/>
        <v/>
      </c>
      <c r="DH13" s="2" t="str">
        <f t="shared" si="37"/>
        <v/>
      </c>
      <c r="DI13" s="2" t="str">
        <f t="shared" si="36"/>
        <v/>
      </c>
      <c r="DJ13" s="2" t="str">
        <f t="shared" si="36"/>
        <v/>
      </c>
      <c r="DK13" s="2" t="str">
        <f t="shared" si="36"/>
        <v/>
      </c>
      <c r="DL13" s="2" t="str">
        <f t="shared" si="36"/>
        <v/>
      </c>
      <c r="DO13" s="2">
        <f t="shared" si="17"/>
        <v>5</v>
      </c>
      <c r="DP13" s="11">
        <f t="shared" si="0"/>
        <v>0</v>
      </c>
      <c r="DQ13" s="2">
        <f t="shared" si="18"/>
        <v>7.75</v>
      </c>
      <c r="DT13" s="5" t="str">
        <f t="shared" si="33"/>
        <v/>
      </c>
      <c r="DU13" s="5" t="str">
        <f t="shared" si="32"/>
        <v/>
      </c>
      <c r="DV13" s="5" t="str">
        <f t="shared" si="32"/>
        <v/>
      </c>
    </row>
    <row r="14" spans="2:126" x14ac:dyDescent="0.25">
      <c r="B14" s="2">
        <v>9</v>
      </c>
      <c r="C14" s="20">
        <f>+K$110</f>
        <v>0</v>
      </c>
      <c r="D14" s="7" t="str">
        <f t="shared" si="1"/>
        <v/>
      </c>
      <c r="E14" s="7" t="str">
        <f t="shared" si="1"/>
        <v/>
      </c>
      <c r="F14" s="7" t="str">
        <f t="shared" si="1"/>
        <v/>
      </c>
      <c r="G14" s="21" t="str">
        <f t="shared" si="19"/>
        <v/>
      </c>
      <c r="H14" s="21" t="str">
        <f t="shared" si="2"/>
        <v/>
      </c>
      <c r="I14" s="21" t="str">
        <f t="shared" si="2"/>
        <v/>
      </c>
      <c r="J14" s="21" t="str">
        <f t="shared" si="20"/>
        <v/>
      </c>
      <c r="K14" s="21" t="str">
        <f t="shared" si="3"/>
        <v/>
      </c>
      <c r="L14" s="22" t="str">
        <f t="shared" si="3"/>
        <v/>
      </c>
      <c r="M14" s="29" t="str">
        <f>+K$120</f>
        <v/>
      </c>
      <c r="N14" s="21" t="str">
        <f t="shared" si="21"/>
        <v/>
      </c>
      <c r="O14" s="21" t="str">
        <f t="shared" si="4"/>
        <v/>
      </c>
      <c r="P14" s="21" t="str">
        <f t="shared" si="4"/>
        <v/>
      </c>
      <c r="Q14" s="21" t="str">
        <f t="shared" si="22"/>
        <v/>
      </c>
      <c r="R14" s="21" t="str">
        <f t="shared" si="5"/>
        <v/>
      </c>
      <c r="S14" s="22" t="str">
        <f t="shared" si="5"/>
        <v/>
      </c>
      <c r="T14" s="29" t="str">
        <f>+K$105</f>
        <v/>
      </c>
      <c r="U14" s="21" t="str">
        <f t="shared" si="23"/>
        <v/>
      </c>
      <c r="V14" s="21" t="str">
        <f t="shared" si="6"/>
        <v/>
      </c>
      <c r="W14" s="21" t="str">
        <f t="shared" si="6"/>
        <v/>
      </c>
      <c r="X14" s="21" t="str">
        <f t="shared" si="24"/>
        <v/>
      </c>
      <c r="Y14" s="21" t="str">
        <f t="shared" si="7"/>
        <v/>
      </c>
      <c r="Z14" s="22" t="str">
        <f t="shared" si="7"/>
        <v/>
      </c>
      <c r="AA14" s="29">
        <f t="shared" si="25"/>
        <v>0</v>
      </c>
      <c r="AB14" s="21" t="str">
        <f t="shared" si="26"/>
        <v/>
      </c>
      <c r="AC14" s="21" t="str">
        <f t="shared" si="8"/>
        <v/>
      </c>
      <c r="AD14" s="21" t="str">
        <f t="shared" si="8"/>
        <v/>
      </c>
      <c r="AE14" s="21" t="str">
        <f t="shared" si="27"/>
        <v/>
      </c>
      <c r="AF14" s="21" t="str">
        <f t="shared" si="9"/>
        <v/>
      </c>
      <c r="AG14" s="22" t="str">
        <f t="shared" si="9"/>
        <v/>
      </c>
      <c r="AH14" s="29">
        <f>+K$125</f>
        <v>1.1000000000000001</v>
      </c>
      <c r="AI14" s="38" t="str">
        <f t="shared" si="10"/>
        <v/>
      </c>
      <c r="AJ14" s="38" t="str">
        <f t="shared" si="11"/>
        <v/>
      </c>
      <c r="AK14" s="38" t="str">
        <f t="shared" si="12"/>
        <v/>
      </c>
      <c r="AL14" s="21" t="str">
        <f t="shared" si="28"/>
        <v/>
      </c>
      <c r="AM14" s="21" t="str">
        <f t="shared" si="13"/>
        <v/>
      </c>
      <c r="AN14" s="22" t="str">
        <f t="shared" si="13"/>
        <v/>
      </c>
      <c r="AO14" s="33" t="str">
        <f t="shared" si="29"/>
        <v/>
      </c>
      <c r="AP14" s="7" t="str">
        <f t="shared" si="29"/>
        <v/>
      </c>
      <c r="AQ14" s="34" t="str">
        <f t="shared" si="29"/>
        <v/>
      </c>
      <c r="AR14" s="29" t="str">
        <f t="shared" si="30"/>
        <v/>
      </c>
      <c r="AS14" s="21" t="str">
        <f t="shared" si="14"/>
        <v/>
      </c>
      <c r="AT14" s="22" t="str">
        <f t="shared" si="14"/>
        <v/>
      </c>
      <c r="AU14" s="7">
        <f t="shared" si="31"/>
        <v>0</v>
      </c>
      <c r="BC14"/>
      <c r="BT14" s="8"/>
      <c r="CQ14" s="2" t="s">
        <v>159</v>
      </c>
      <c r="CR14" s="2">
        <v>5</v>
      </c>
      <c r="CS14" s="2" t="str">
        <f t="shared" si="37"/>
        <v/>
      </c>
      <c r="CT14" s="2" t="str">
        <f t="shared" si="36"/>
        <v/>
      </c>
      <c r="CU14" s="2" t="str">
        <f t="shared" si="36"/>
        <v/>
      </c>
      <c r="CV14" s="2" t="str">
        <f t="shared" si="36"/>
        <v/>
      </c>
      <c r="CW14" s="2" t="str">
        <f t="shared" si="36"/>
        <v/>
      </c>
      <c r="CX14" s="2" t="str">
        <f t="shared" si="36"/>
        <v/>
      </c>
      <c r="CY14" s="2" t="str">
        <f t="shared" si="36"/>
        <v/>
      </c>
      <c r="CZ14" s="2" t="str">
        <f t="shared" si="36"/>
        <v/>
      </c>
      <c r="DA14" s="2" t="str">
        <f t="shared" si="36"/>
        <v/>
      </c>
      <c r="DB14" s="2" t="str">
        <f t="shared" si="36"/>
        <v/>
      </c>
      <c r="DC14" s="2" t="str">
        <f t="shared" si="36"/>
        <v/>
      </c>
      <c r="DD14" s="2" t="str">
        <f t="shared" si="36"/>
        <v/>
      </c>
      <c r="DE14" s="2" t="str">
        <f t="shared" si="36"/>
        <v/>
      </c>
      <c r="DF14" s="2" t="str">
        <f t="shared" si="36"/>
        <v/>
      </c>
      <c r="DG14" s="2" t="str">
        <f t="shared" si="36"/>
        <v/>
      </c>
      <c r="DH14" s="2" t="str">
        <f t="shared" si="36"/>
        <v/>
      </c>
      <c r="DI14" s="2" t="str">
        <f t="shared" si="36"/>
        <v/>
      </c>
      <c r="DJ14" s="2" t="str">
        <f t="shared" si="36"/>
        <v/>
      </c>
      <c r="DK14" s="2" t="str">
        <f t="shared" si="36"/>
        <v/>
      </c>
      <c r="DL14" s="2" t="str">
        <f t="shared" si="36"/>
        <v/>
      </c>
      <c r="DO14" s="2">
        <f t="shared" si="17"/>
        <v>5.5</v>
      </c>
      <c r="DP14" s="11">
        <f t="shared" si="0"/>
        <v>0</v>
      </c>
      <c r="DQ14" s="2">
        <f t="shared" si="18"/>
        <v>8.5</v>
      </c>
      <c r="DT14" s="5" t="str">
        <f t="shared" si="33"/>
        <v/>
      </c>
      <c r="DU14" s="5" t="str">
        <f t="shared" si="32"/>
        <v/>
      </c>
      <c r="DV14" s="5" t="str">
        <f t="shared" si="32"/>
        <v/>
      </c>
    </row>
    <row r="15" spans="2:126" ht="15.75" thickBot="1" x14ac:dyDescent="0.3">
      <c r="B15" s="2">
        <v>10</v>
      </c>
      <c r="C15" s="23">
        <f>+L$110</f>
        <v>0</v>
      </c>
      <c r="D15" s="24" t="str">
        <f t="shared" si="1"/>
        <v/>
      </c>
      <c r="E15" s="24" t="str">
        <f t="shared" si="1"/>
        <v/>
      </c>
      <c r="F15" s="24" t="str">
        <f t="shared" si="1"/>
        <v/>
      </c>
      <c r="G15" s="25" t="str">
        <f t="shared" si="19"/>
        <v/>
      </c>
      <c r="H15" s="25" t="str">
        <f t="shared" si="2"/>
        <v/>
      </c>
      <c r="I15" s="25" t="str">
        <f t="shared" si="2"/>
        <v/>
      </c>
      <c r="J15" s="25" t="str">
        <f t="shared" si="20"/>
        <v/>
      </c>
      <c r="K15" s="25" t="str">
        <f t="shared" si="3"/>
        <v/>
      </c>
      <c r="L15" s="26" t="str">
        <f t="shared" si="3"/>
        <v/>
      </c>
      <c r="M15" s="30" t="str">
        <f>+L$120</f>
        <v/>
      </c>
      <c r="N15" s="25" t="str">
        <f t="shared" si="21"/>
        <v/>
      </c>
      <c r="O15" s="25" t="str">
        <f t="shared" si="4"/>
        <v/>
      </c>
      <c r="P15" s="25" t="str">
        <f t="shared" si="4"/>
        <v/>
      </c>
      <c r="Q15" s="25" t="str">
        <f t="shared" si="22"/>
        <v/>
      </c>
      <c r="R15" s="25" t="str">
        <f t="shared" si="5"/>
        <v/>
      </c>
      <c r="S15" s="26" t="str">
        <f t="shared" si="5"/>
        <v/>
      </c>
      <c r="T15" s="30" t="str">
        <f>+L$105</f>
        <v/>
      </c>
      <c r="U15" s="25" t="str">
        <f t="shared" si="23"/>
        <v/>
      </c>
      <c r="V15" s="25" t="str">
        <f t="shared" si="6"/>
        <v/>
      </c>
      <c r="W15" s="25" t="str">
        <f t="shared" si="6"/>
        <v/>
      </c>
      <c r="X15" s="25" t="str">
        <f t="shared" si="24"/>
        <v/>
      </c>
      <c r="Y15" s="25" t="str">
        <f t="shared" si="7"/>
        <v/>
      </c>
      <c r="Z15" s="26" t="str">
        <f t="shared" si="7"/>
        <v/>
      </c>
      <c r="AA15" s="30">
        <f t="shared" si="25"/>
        <v>0</v>
      </c>
      <c r="AB15" s="25" t="str">
        <f t="shared" si="26"/>
        <v/>
      </c>
      <c r="AC15" s="25" t="str">
        <f t="shared" si="8"/>
        <v/>
      </c>
      <c r="AD15" s="25" t="str">
        <f t="shared" si="8"/>
        <v/>
      </c>
      <c r="AE15" s="25" t="str">
        <f t="shared" si="27"/>
        <v/>
      </c>
      <c r="AF15" s="25" t="str">
        <f t="shared" si="9"/>
        <v/>
      </c>
      <c r="AG15" s="26" t="str">
        <f t="shared" si="9"/>
        <v/>
      </c>
      <c r="AH15" s="30">
        <f>+L$125</f>
        <v>1.1000000000000001</v>
      </c>
      <c r="AI15" s="39" t="str">
        <f t="shared" si="10"/>
        <v/>
      </c>
      <c r="AJ15" s="39" t="str">
        <f t="shared" si="11"/>
        <v/>
      </c>
      <c r="AK15" s="39" t="str">
        <f t="shared" si="12"/>
        <v/>
      </c>
      <c r="AL15" s="25" t="str">
        <f t="shared" si="28"/>
        <v/>
      </c>
      <c r="AM15" s="25" t="str">
        <f t="shared" si="13"/>
        <v/>
      </c>
      <c r="AN15" s="26" t="str">
        <f t="shared" si="13"/>
        <v/>
      </c>
      <c r="AO15" s="35" t="str">
        <f t="shared" si="29"/>
        <v/>
      </c>
      <c r="AP15" s="24" t="str">
        <f t="shared" si="29"/>
        <v/>
      </c>
      <c r="AQ15" s="36" t="str">
        <f t="shared" si="29"/>
        <v/>
      </c>
      <c r="AR15" s="30" t="str">
        <f t="shared" si="30"/>
        <v/>
      </c>
      <c r="AS15" s="25" t="str">
        <f t="shared" si="14"/>
        <v/>
      </c>
      <c r="AT15" s="26" t="str">
        <f t="shared" si="14"/>
        <v/>
      </c>
      <c r="AU15" s="7">
        <f t="shared" si="31"/>
        <v>0</v>
      </c>
      <c r="BC15"/>
      <c r="BT15" s="8"/>
      <c r="DO15" s="2">
        <f t="shared" si="17"/>
        <v>6</v>
      </c>
      <c r="DP15" s="11">
        <f t="shared" si="0"/>
        <v>0</v>
      </c>
      <c r="DQ15" s="2">
        <f t="shared" si="18"/>
        <v>9.25</v>
      </c>
      <c r="DT15" s="5" t="str">
        <f t="shared" si="33"/>
        <v/>
      </c>
      <c r="DU15" s="5" t="str">
        <f t="shared" si="32"/>
        <v/>
      </c>
      <c r="DV15" s="5" t="str">
        <f t="shared" si="32"/>
        <v/>
      </c>
    </row>
    <row r="16" spans="2:126" x14ac:dyDescent="0.25">
      <c r="B16" s="2">
        <v>1</v>
      </c>
      <c r="C16" s="75">
        <f>+C$157</f>
        <v>0</v>
      </c>
      <c r="D16" s="17" t="str">
        <f t="shared" si="1"/>
        <v/>
      </c>
      <c r="E16" s="17" t="str">
        <f t="shared" si="1"/>
        <v/>
      </c>
      <c r="F16" s="17" t="str">
        <f t="shared" si="1"/>
        <v/>
      </c>
      <c r="G16" s="18" t="str">
        <f t="shared" si="19"/>
        <v/>
      </c>
      <c r="H16" s="18" t="str">
        <f t="shared" si="2"/>
        <v/>
      </c>
      <c r="I16" s="18" t="str">
        <f t="shared" si="2"/>
        <v/>
      </c>
      <c r="J16" s="18" t="str">
        <f t="shared" si="20"/>
        <v/>
      </c>
      <c r="K16" s="18" t="str">
        <f t="shared" si="3"/>
        <v/>
      </c>
      <c r="L16" s="19" t="str">
        <f t="shared" si="3"/>
        <v/>
      </c>
      <c r="M16" s="28" t="str">
        <f>+C$167</f>
        <v/>
      </c>
      <c r="N16" s="18" t="str">
        <f>IFERROR($M16*J16,"")</f>
        <v/>
      </c>
      <c r="O16" s="18" t="str">
        <f t="shared" si="4"/>
        <v/>
      </c>
      <c r="P16" s="18" t="str">
        <f t="shared" si="4"/>
        <v/>
      </c>
      <c r="Q16" s="18" t="str">
        <f t="shared" si="22"/>
        <v/>
      </c>
      <c r="R16" s="18" t="str">
        <f t="shared" si="5"/>
        <v/>
      </c>
      <c r="S16" s="19" t="str">
        <f t="shared" si="5"/>
        <v/>
      </c>
      <c r="T16" s="28" t="str">
        <f>+C$152</f>
        <v/>
      </c>
      <c r="U16" s="18" t="str">
        <f>IFERROR($T16*Q16,"")</f>
        <v/>
      </c>
      <c r="V16" s="18" t="str">
        <f t="shared" si="6"/>
        <v/>
      </c>
      <c r="W16" s="18" t="str">
        <f t="shared" si="6"/>
        <v/>
      </c>
      <c r="X16" s="18" t="str">
        <f t="shared" si="24"/>
        <v/>
      </c>
      <c r="Y16" s="18" t="str">
        <f t="shared" si="7"/>
        <v/>
      </c>
      <c r="Z16" s="19" t="str">
        <f t="shared" si="7"/>
        <v/>
      </c>
      <c r="AA16" s="28">
        <f>+I45</f>
        <v>0</v>
      </c>
      <c r="AB16" s="18" t="str">
        <f>IFERROR(X16*$AA16,"")</f>
        <v/>
      </c>
      <c r="AC16" s="18" t="str">
        <f t="shared" si="8"/>
        <v/>
      </c>
      <c r="AD16" s="18" t="str">
        <f t="shared" si="8"/>
        <v/>
      </c>
      <c r="AE16" s="18" t="str">
        <f t="shared" si="27"/>
        <v/>
      </c>
      <c r="AF16" s="18" t="str">
        <f t="shared" si="9"/>
        <v/>
      </c>
      <c r="AG16" s="19" t="str">
        <f t="shared" si="9"/>
        <v/>
      </c>
      <c r="AH16" s="28">
        <f>+M$125</f>
        <v>1.1000000000000001</v>
      </c>
      <c r="AI16" s="37" t="str">
        <f t="shared" si="10"/>
        <v/>
      </c>
      <c r="AJ16" s="37" t="str">
        <f t="shared" si="11"/>
        <v/>
      </c>
      <c r="AK16" s="37" t="str">
        <f t="shared" si="12"/>
        <v/>
      </c>
      <c r="AL16" s="18" t="str">
        <f t="shared" si="28"/>
        <v/>
      </c>
      <c r="AM16" s="18" t="str">
        <f t="shared" si="13"/>
        <v/>
      </c>
      <c r="AN16" s="19" t="str">
        <f t="shared" si="13"/>
        <v/>
      </c>
      <c r="AO16" s="31" t="str">
        <f t="shared" si="29"/>
        <v/>
      </c>
      <c r="AP16" s="17" t="str">
        <f t="shared" si="29"/>
        <v/>
      </c>
      <c r="AQ16" s="32" t="str">
        <f t="shared" si="29"/>
        <v/>
      </c>
      <c r="AR16" s="28" t="str">
        <f t="shared" si="30"/>
        <v/>
      </c>
      <c r="AS16" s="18" t="str">
        <f t="shared" si="14"/>
        <v/>
      </c>
      <c r="AT16" s="19" t="str">
        <f t="shared" si="14"/>
        <v/>
      </c>
      <c r="AU16" s="7">
        <f>SUM(AO16:AQ16)</f>
        <v>0</v>
      </c>
      <c r="BC16" t="s">
        <v>70</v>
      </c>
      <c r="BD16" s="178">
        <v>0.9</v>
      </c>
      <c r="BE16" s="178">
        <f>+BD16+0.0025</f>
        <v>0.90249999999999997</v>
      </c>
      <c r="BF16" s="178">
        <f t="shared" ref="BF16:BQ16" si="38">+BE16+0.0025</f>
        <v>0.90499999999999992</v>
      </c>
      <c r="BG16" s="178">
        <f t="shared" si="38"/>
        <v>0.90749999999999986</v>
      </c>
      <c r="BH16" s="178">
        <f t="shared" si="38"/>
        <v>0.90999999999999981</v>
      </c>
      <c r="BI16" s="178">
        <f t="shared" si="38"/>
        <v>0.91249999999999976</v>
      </c>
      <c r="BJ16" s="178">
        <f t="shared" si="38"/>
        <v>0.9149999999999997</v>
      </c>
      <c r="BK16" s="178">
        <f t="shared" si="38"/>
        <v>0.91749999999999965</v>
      </c>
      <c r="BL16" s="178">
        <f t="shared" si="38"/>
        <v>0.9199999999999996</v>
      </c>
      <c r="BM16" s="178">
        <f t="shared" si="38"/>
        <v>0.92249999999999954</v>
      </c>
      <c r="BN16" s="178">
        <f t="shared" si="38"/>
        <v>0.92499999999999949</v>
      </c>
      <c r="BO16" s="178">
        <f t="shared" si="38"/>
        <v>0.92749999999999944</v>
      </c>
      <c r="BP16" s="178">
        <f t="shared" si="38"/>
        <v>0.92999999999999938</v>
      </c>
      <c r="BQ16" s="178">
        <f t="shared" si="38"/>
        <v>0.93249999999999933</v>
      </c>
      <c r="BT16" s="8"/>
      <c r="CQ16" s="2" t="s">
        <v>132</v>
      </c>
      <c r="CR16" s="2">
        <f>+CR9+CR12</f>
        <v>3.5</v>
      </c>
      <c r="CS16" s="2" t="str">
        <f>IFERROR(ABS(CS9+CS12),"")</f>
        <v/>
      </c>
      <c r="CT16" s="2" t="str">
        <f t="shared" ref="CT16:DL18" si="39">IFERROR(ABS(CT9+CT12),"")</f>
        <v/>
      </c>
      <c r="CU16" s="2" t="str">
        <f t="shared" si="39"/>
        <v/>
      </c>
      <c r="CV16" s="2" t="str">
        <f t="shared" si="39"/>
        <v/>
      </c>
      <c r="CW16" s="2" t="str">
        <f t="shared" si="39"/>
        <v/>
      </c>
      <c r="CX16" s="2" t="str">
        <f t="shared" si="39"/>
        <v/>
      </c>
      <c r="CY16" s="2" t="str">
        <f t="shared" si="39"/>
        <v/>
      </c>
      <c r="CZ16" s="2" t="str">
        <f t="shared" si="39"/>
        <v/>
      </c>
      <c r="DA16" s="2" t="str">
        <f t="shared" si="39"/>
        <v/>
      </c>
      <c r="DB16" s="2" t="str">
        <f t="shared" si="39"/>
        <v/>
      </c>
      <c r="DC16" s="2" t="str">
        <f t="shared" si="39"/>
        <v/>
      </c>
      <c r="DD16" s="2" t="str">
        <f t="shared" si="39"/>
        <v/>
      </c>
      <c r="DE16" s="2" t="str">
        <f t="shared" si="39"/>
        <v/>
      </c>
      <c r="DF16" s="2" t="str">
        <f t="shared" si="39"/>
        <v/>
      </c>
      <c r="DG16" s="2" t="str">
        <f t="shared" si="39"/>
        <v/>
      </c>
      <c r="DH16" s="2" t="str">
        <f t="shared" si="39"/>
        <v/>
      </c>
      <c r="DI16" s="2" t="str">
        <f t="shared" si="39"/>
        <v/>
      </c>
      <c r="DJ16" s="2" t="str">
        <f t="shared" si="39"/>
        <v/>
      </c>
      <c r="DK16" s="2" t="str">
        <f t="shared" si="39"/>
        <v/>
      </c>
      <c r="DL16" s="2" t="str">
        <f t="shared" si="39"/>
        <v/>
      </c>
      <c r="DO16" s="2">
        <f t="shared" si="17"/>
        <v>6.5</v>
      </c>
      <c r="DP16" s="11">
        <f t="shared" si="0"/>
        <v>0</v>
      </c>
      <c r="DQ16" s="2">
        <f t="shared" si="18"/>
        <v>10</v>
      </c>
      <c r="DT16" s="5" t="str">
        <f t="shared" si="33"/>
        <v/>
      </c>
      <c r="DU16" s="5" t="str">
        <f t="shared" si="32"/>
        <v/>
      </c>
      <c r="DV16" s="5" t="str">
        <f t="shared" si="32"/>
        <v/>
      </c>
    </row>
    <row r="17" spans="2:126" x14ac:dyDescent="0.25">
      <c r="B17" s="2">
        <v>2</v>
      </c>
      <c r="C17" s="76">
        <f>+D$157</f>
        <v>0</v>
      </c>
      <c r="D17" s="7" t="str">
        <f t="shared" si="1"/>
        <v/>
      </c>
      <c r="E17" s="7" t="str">
        <f t="shared" si="1"/>
        <v/>
      </c>
      <c r="F17" s="7" t="str">
        <f t="shared" si="1"/>
        <v/>
      </c>
      <c r="G17" s="21" t="str">
        <f t="shared" si="19"/>
        <v/>
      </c>
      <c r="H17" s="21" t="str">
        <f t="shared" si="2"/>
        <v/>
      </c>
      <c r="I17" s="21" t="str">
        <f t="shared" si="2"/>
        <v/>
      </c>
      <c r="J17" s="21" t="str">
        <f t="shared" si="20"/>
        <v/>
      </c>
      <c r="K17" s="21" t="str">
        <f t="shared" si="3"/>
        <v/>
      </c>
      <c r="L17" s="22" t="str">
        <f t="shared" si="3"/>
        <v/>
      </c>
      <c r="M17" s="29" t="str">
        <f>+D$167</f>
        <v/>
      </c>
      <c r="N17" s="21" t="str">
        <f t="shared" ref="N17:P25" si="40">IFERROR($M17*J17,"")</f>
        <v/>
      </c>
      <c r="O17" s="21" t="str">
        <f t="shared" si="4"/>
        <v/>
      </c>
      <c r="P17" s="21" t="str">
        <f t="shared" si="4"/>
        <v/>
      </c>
      <c r="Q17" s="21" t="str">
        <f t="shared" si="22"/>
        <v/>
      </c>
      <c r="R17" s="21" t="str">
        <f t="shared" si="5"/>
        <v/>
      </c>
      <c r="S17" s="22" t="str">
        <f t="shared" si="5"/>
        <v/>
      </c>
      <c r="T17" s="29" t="str">
        <f>+D$152</f>
        <v/>
      </c>
      <c r="U17" s="21" t="str">
        <f t="shared" ref="U17:W25" si="41">IFERROR($T17*Q17,"")</f>
        <v/>
      </c>
      <c r="V17" s="21" t="str">
        <f t="shared" si="6"/>
        <v/>
      </c>
      <c r="W17" s="21" t="str">
        <f t="shared" si="6"/>
        <v/>
      </c>
      <c r="X17" s="21" t="str">
        <f t="shared" si="24"/>
        <v/>
      </c>
      <c r="Y17" s="21" t="str">
        <f t="shared" si="7"/>
        <v/>
      </c>
      <c r="Z17" s="22" t="str">
        <f t="shared" si="7"/>
        <v/>
      </c>
      <c r="AA17" s="29">
        <f t="shared" ref="AA17:AA25" si="42">+I46</f>
        <v>0</v>
      </c>
      <c r="AB17" s="21" t="str">
        <f t="shared" ref="AB17:AD25" si="43">IFERROR(X17*$AA17,"")</f>
        <v/>
      </c>
      <c r="AC17" s="21" t="str">
        <f t="shared" si="8"/>
        <v/>
      </c>
      <c r="AD17" s="21" t="str">
        <f t="shared" si="8"/>
        <v/>
      </c>
      <c r="AE17" s="21" t="str">
        <f t="shared" si="27"/>
        <v/>
      </c>
      <c r="AF17" s="21" t="str">
        <f t="shared" si="9"/>
        <v/>
      </c>
      <c r="AG17" s="22" t="str">
        <f t="shared" si="9"/>
        <v/>
      </c>
      <c r="AH17" s="29">
        <f>+N$125</f>
        <v>1.1000000000000001</v>
      </c>
      <c r="AI17" s="38" t="str">
        <f t="shared" si="10"/>
        <v/>
      </c>
      <c r="AJ17" s="38" t="str">
        <f t="shared" si="11"/>
        <v/>
      </c>
      <c r="AK17" s="38" t="str">
        <f t="shared" si="12"/>
        <v/>
      </c>
      <c r="AL17" s="21" t="str">
        <f t="shared" si="28"/>
        <v/>
      </c>
      <c r="AM17" s="21" t="str">
        <f t="shared" si="13"/>
        <v/>
      </c>
      <c r="AN17" s="22" t="str">
        <f t="shared" si="13"/>
        <v/>
      </c>
      <c r="AO17" s="33" t="str">
        <f t="shared" si="29"/>
        <v/>
      </c>
      <c r="AP17" s="7" t="str">
        <f t="shared" si="29"/>
        <v/>
      </c>
      <c r="AQ17" s="34" t="str">
        <f t="shared" si="29"/>
        <v/>
      </c>
      <c r="AR17" s="29" t="str">
        <f t="shared" si="30"/>
        <v/>
      </c>
      <c r="AS17" s="21" t="str">
        <f t="shared" si="14"/>
        <v/>
      </c>
      <c r="AT17" s="22" t="str">
        <f t="shared" si="14"/>
        <v/>
      </c>
      <c r="AU17" s="7">
        <f t="shared" si="31"/>
        <v>0</v>
      </c>
      <c r="BC17" t="s">
        <v>71</v>
      </c>
      <c r="BD17" s="2">
        <v>2</v>
      </c>
      <c r="BE17" s="2">
        <f>+BD17+1</f>
        <v>3</v>
      </c>
      <c r="BF17" s="2">
        <f t="shared" ref="BF17:BQ17" si="44">+BE17+1</f>
        <v>4</v>
      </c>
      <c r="BG17" s="2">
        <f t="shared" si="44"/>
        <v>5</v>
      </c>
      <c r="BH17" s="2">
        <f t="shared" si="44"/>
        <v>6</v>
      </c>
      <c r="BI17" s="2">
        <f t="shared" si="44"/>
        <v>7</v>
      </c>
      <c r="BJ17" s="2">
        <f t="shared" si="44"/>
        <v>8</v>
      </c>
      <c r="BK17" s="2">
        <f t="shared" si="44"/>
        <v>9</v>
      </c>
      <c r="BL17" s="2">
        <f t="shared" si="44"/>
        <v>10</v>
      </c>
      <c r="BM17" s="2">
        <f t="shared" si="44"/>
        <v>11</v>
      </c>
      <c r="BN17" s="2">
        <f t="shared" si="44"/>
        <v>12</v>
      </c>
      <c r="BO17" s="2">
        <f t="shared" si="44"/>
        <v>13</v>
      </c>
      <c r="BP17" s="2">
        <f t="shared" si="44"/>
        <v>14</v>
      </c>
      <c r="BQ17" s="2">
        <f t="shared" si="44"/>
        <v>15</v>
      </c>
      <c r="BT17" s="8"/>
      <c r="CQ17" s="2" t="s">
        <v>158</v>
      </c>
      <c r="CR17" s="2">
        <f t="shared" ref="CR17:CR18" si="45">+CR10+CR13</f>
        <v>8.5</v>
      </c>
      <c r="CS17" s="2" t="str">
        <f t="shared" ref="CS17:DH18" si="46">IFERROR(ABS(CS10+CS13),"")</f>
        <v/>
      </c>
      <c r="CT17" s="2" t="str">
        <f t="shared" si="46"/>
        <v/>
      </c>
      <c r="CU17" s="2" t="str">
        <f t="shared" si="46"/>
        <v/>
      </c>
      <c r="CV17" s="2" t="str">
        <f t="shared" si="46"/>
        <v/>
      </c>
      <c r="CW17" s="2" t="str">
        <f t="shared" si="46"/>
        <v/>
      </c>
      <c r="CX17" s="2" t="str">
        <f t="shared" si="46"/>
        <v/>
      </c>
      <c r="CY17" s="2" t="str">
        <f t="shared" si="46"/>
        <v/>
      </c>
      <c r="CZ17" s="2" t="str">
        <f t="shared" si="46"/>
        <v/>
      </c>
      <c r="DA17" s="2" t="str">
        <f t="shared" si="46"/>
        <v/>
      </c>
      <c r="DB17" s="2" t="str">
        <f t="shared" si="46"/>
        <v/>
      </c>
      <c r="DC17" s="2" t="str">
        <f t="shared" si="46"/>
        <v/>
      </c>
      <c r="DD17" s="2" t="str">
        <f t="shared" si="46"/>
        <v/>
      </c>
      <c r="DE17" s="2" t="str">
        <f t="shared" si="46"/>
        <v/>
      </c>
      <c r="DF17" s="2" t="str">
        <f t="shared" si="46"/>
        <v/>
      </c>
      <c r="DG17" s="2" t="str">
        <f t="shared" si="46"/>
        <v/>
      </c>
      <c r="DH17" s="2" t="str">
        <f t="shared" si="46"/>
        <v/>
      </c>
      <c r="DI17" s="2" t="str">
        <f t="shared" si="39"/>
        <v/>
      </c>
      <c r="DJ17" s="2" t="str">
        <f t="shared" si="39"/>
        <v/>
      </c>
      <c r="DK17" s="2" t="str">
        <f t="shared" si="39"/>
        <v/>
      </c>
      <c r="DL17" s="2" t="str">
        <f t="shared" si="39"/>
        <v/>
      </c>
      <c r="DO17" s="2">
        <f t="shared" si="17"/>
        <v>7</v>
      </c>
      <c r="DP17" s="11">
        <f t="shared" si="0"/>
        <v>0</v>
      </c>
      <c r="DQ17" s="2">
        <f t="shared" si="18"/>
        <v>10.75</v>
      </c>
      <c r="DT17" s="5" t="str">
        <f t="shared" si="33"/>
        <v/>
      </c>
      <c r="DU17" s="5" t="str">
        <f t="shared" si="32"/>
        <v/>
      </c>
      <c r="DV17" s="5" t="str">
        <f t="shared" si="32"/>
        <v/>
      </c>
    </row>
    <row r="18" spans="2:126" x14ac:dyDescent="0.25">
      <c r="B18" s="2">
        <v>3</v>
      </c>
      <c r="C18" s="76">
        <f>+E$157</f>
        <v>0</v>
      </c>
      <c r="D18" s="7" t="str">
        <f t="shared" si="1"/>
        <v/>
      </c>
      <c r="E18" s="7" t="str">
        <f t="shared" si="1"/>
        <v/>
      </c>
      <c r="F18" s="7" t="str">
        <f t="shared" si="1"/>
        <v/>
      </c>
      <c r="G18" s="21" t="str">
        <f t="shared" si="19"/>
        <v/>
      </c>
      <c r="H18" s="21" t="str">
        <f t="shared" si="2"/>
        <v/>
      </c>
      <c r="I18" s="21" t="str">
        <f t="shared" si="2"/>
        <v/>
      </c>
      <c r="J18" s="21" t="str">
        <f t="shared" si="20"/>
        <v/>
      </c>
      <c r="K18" s="21" t="str">
        <f t="shared" si="3"/>
        <v/>
      </c>
      <c r="L18" s="22" t="str">
        <f t="shared" si="3"/>
        <v/>
      </c>
      <c r="M18" s="29" t="str">
        <f>+E$167</f>
        <v/>
      </c>
      <c r="N18" s="21" t="str">
        <f t="shared" si="40"/>
        <v/>
      </c>
      <c r="O18" s="21" t="str">
        <f t="shared" si="4"/>
        <v/>
      </c>
      <c r="P18" s="21" t="str">
        <f t="shared" si="4"/>
        <v/>
      </c>
      <c r="Q18" s="21" t="str">
        <f t="shared" si="22"/>
        <v/>
      </c>
      <c r="R18" s="21" t="str">
        <f t="shared" si="5"/>
        <v/>
      </c>
      <c r="S18" s="22" t="str">
        <f t="shared" si="5"/>
        <v/>
      </c>
      <c r="T18" s="29" t="str">
        <f>+E$152</f>
        <v/>
      </c>
      <c r="U18" s="21" t="str">
        <f t="shared" si="41"/>
        <v/>
      </c>
      <c r="V18" s="21" t="str">
        <f t="shared" si="6"/>
        <v/>
      </c>
      <c r="W18" s="21" t="str">
        <f t="shared" si="6"/>
        <v/>
      </c>
      <c r="X18" s="21" t="str">
        <f t="shared" si="24"/>
        <v/>
      </c>
      <c r="Y18" s="21" t="str">
        <f t="shared" si="7"/>
        <v/>
      </c>
      <c r="Z18" s="22" t="str">
        <f t="shared" si="7"/>
        <v/>
      </c>
      <c r="AA18" s="29">
        <f t="shared" si="42"/>
        <v>0</v>
      </c>
      <c r="AB18" s="21" t="str">
        <f t="shared" si="43"/>
        <v/>
      </c>
      <c r="AC18" s="21" t="str">
        <f t="shared" si="8"/>
        <v/>
      </c>
      <c r="AD18" s="21" t="str">
        <f t="shared" si="8"/>
        <v/>
      </c>
      <c r="AE18" s="21" t="str">
        <f t="shared" si="27"/>
        <v/>
      </c>
      <c r="AF18" s="21" t="str">
        <f t="shared" si="9"/>
        <v/>
      </c>
      <c r="AG18" s="22" t="str">
        <f t="shared" si="9"/>
        <v/>
      </c>
      <c r="AH18" s="29">
        <f>+O$125</f>
        <v>1.1000000000000001</v>
      </c>
      <c r="AI18" s="38" t="str">
        <f t="shared" si="10"/>
        <v/>
      </c>
      <c r="AJ18" s="38" t="str">
        <f t="shared" si="11"/>
        <v/>
      </c>
      <c r="AK18" s="38" t="str">
        <f t="shared" si="12"/>
        <v/>
      </c>
      <c r="AL18" s="21" t="str">
        <f t="shared" si="28"/>
        <v/>
      </c>
      <c r="AM18" s="21" t="str">
        <f t="shared" si="13"/>
        <v/>
      </c>
      <c r="AN18" s="22" t="str">
        <f t="shared" si="13"/>
        <v/>
      </c>
      <c r="AO18" s="33" t="str">
        <f t="shared" si="29"/>
        <v/>
      </c>
      <c r="AP18" s="7" t="str">
        <f t="shared" si="29"/>
        <v/>
      </c>
      <c r="AQ18" s="34" t="str">
        <f t="shared" si="29"/>
        <v/>
      </c>
      <c r="AR18" s="29" t="str">
        <f t="shared" si="30"/>
        <v/>
      </c>
      <c r="AS18" s="21" t="str">
        <f t="shared" si="14"/>
        <v/>
      </c>
      <c r="AT18" s="22" t="str">
        <f t="shared" si="14"/>
        <v/>
      </c>
      <c r="AU18" s="7">
        <f t="shared" si="31"/>
        <v>0</v>
      </c>
      <c r="BC18" s="7">
        <v>250</v>
      </c>
      <c r="BD18" s="11">
        <f>5+BD17*5</f>
        <v>15</v>
      </c>
      <c r="BE18" s="11">
        <f t="shared" ref="BE18:BQ18" si="47">5+BE17*5</f>
        <v>20</v>
      </c>
      <c r="BF18" s="11">
        <f t="shared" si="47"/>
        <v>25</v>
      </c>
      <c r="BG18" s="11">
        <f t="shared" si="47"/>
        <v>30</v>
      </c>
      <c r="BH18" s="11">
        <f t="shared" si="47"/>
        <v>35</v>
      </c>
      <c r="BI18" s="11">
        <f t="shared" si="47"/>
        <v>40</v>
      </c>
      <c r="BJ18" s="11">
        <f t="shared" si="47"/>
        <v>45</v>
      </c>
      <c r="BK18" s="11">
        <f t="shared" si="47"/>
        <v>50</v>
      </c>
      <c r="BL18" s="11">
        <f t="shared" si="47"/>
        <v>55</v>
      </c>
      <c r="BM18" s="11">
        <f t="shared" si="47"/>
        <v>60</v>
      </c>
      <c r="BN18" s="11">
        <f t="shared" si="47"/>
        <v>65</v>
      </c>
      <c r="BO18" s="11">
        <f t="shared" si="47"/>
        <v>70</v>
      </c>
      <c r="BP18" s="11">
        <f t="shared" si="47"/>
        <v>75</v>
      </c>
      <c r="BQ18" s="11">
        <f t="shared" si="47"/>
        <v>80</v>
      </c>
      <c r="BR18" s="11"/>
      <c r="BT18" s="8"/>
      <c r="CQ18" s="2" t="s">
        <v>159</v>
      </c>
      <c r="CR18" s="2">
        <f t="shared" si="45"/>
        <v>13.5</v>
      </c>
      <c r="CS18" s="2" t="str">
        <f t="shared" si="46"/>
        <v/>
      </c>
      <c r="CT18" s="2" t="str">
        <f t="shared" si="39"/>
        <v/>
      </c>
      <c r="CU18" s="2" t="str">
        <f t="shared" si="39"/>
        <v/>
      </c>
      <c r="CV18" s="2" t="str">
        <f t="shared" si="39"/>
        <v/>
      </c>
      <c r="CW18" s="2" t="str">
        <f t="shared" si="39"/>
        <v/>
      </c>
      <c r="CX18" s="2" t="str">
        <f t="shared" si="39"/>
        <v/>
      </c>
      <c r="CY18" s="2" t="str">
        <f t="shared" si="39"/>
        <v/>
      </c>
      <c r="CZ18" s="2" t="str">
        <f t="shared" si="39"/>
        <v/>
      </c>
      <c r="DA18" s="2" t="str">
        <f t="shared" si="39"/>
        <v/>
      </c>
      <c r="DB18" s="2" t="str">
        <f t="shared" si="39"/>
        <v/>
      </c>
      <c r="DC18" s="2" t="str">
        <f t="shared" si="39"/>
        <v/>
      </c>
      <c r="DD18" s="2" t="str">
        <f t="shared" si="39"/>
        <v/>
      </c>
      <c r="DE18" s="2" t="str">
        <f t="shared" si="39"/>
        <v/>
      </c>
      <c r="DF18" s="2" t="str">
        <f t="shared" si="39"/>
        <v/>
      </c>
      <c r="DG18" s="2" t="str">
        <f t="shared" si="39"/>
        <v/>
      </c>
      <c r="DH18" s="2" t="str">
        <f t="shared" si="39"/>
        <v/>
      </c>
      <c r="DI18" s="2" t="str">
        <f t="shared" si="39"/>
        <v/>
      </c>
      <c r="DJ18" s="2" t="str">
        <f t="shared" si="39"/>
        <v/>
      </c>
      <c r="DK18" s="2" t="str">
        <f t="shared" si="39"/>
        <v/>
      </c>
      <c r="DL18" s="2" t="str">
        <f t="shared" si="39"/>
        <v/>
      </c>
      <c r="DO18" s="2">
        <f t="shared" si="17"/>
        <v>7.5</v>
      </c>
      <c r="DP18" s="11">
        <f t="shared" si="0"/>
        <v>0</v>
      </c>
      <c r="DQ18" s="2">
        <f t="shared" si="18"/>
        <v>11.5</v>
      </c>
      <c r="DT18" s="5" t="str">
        <f t="shared" si="33"/>
        <v/>
      </c>
      <c r="DU18" s="5" t="str">
        <f t="shared" si="32"/>
        <v/>
      </c>
      <c r="DV18" s="5" t="str">
        <f t="shared" si="32"/>
        <v/>
      </c>
    </row>
    <row r="19" spans="2:126" x14ac:dyDescent="0.25">
      <c r="B19" s="2">
        <v>4</v>
      </c>
      <c r="C19" s="76">
        <f>+F$157</f>
        <v>0</v>
      </c>
      <c r="D19" s="7" t="str">
        <f t="shared" si="1"/>
        <v/>
      </c>
      <c r="E19" s="7" t="str">
        <f t="shared" si="1"/>
        <v/>
      </c>
      <c r="F19" s="7" t="str">
        <f t="shared" si="1"/>
        <v/>
      </c>
      <c r="G19" s="21" t="str">
        <f t="shared" si="19"/>
        <v/>
      </c>
      <c r="H19" s="21" t="str">
        <f t="shared" si="2"/>
        <v/>
      </c>
      <c r="I19" s="21" t="str">
        <f t="shared" si="2"/>
        <v/>
      </c>
      <c r="J19" s="21" t="str">
        <f t="shared" si="20"/>
        <v/>
      </c>
      <c r="K19" s="21" t="str">
        <f t="shared" si="3"/>
        <v/>
      </c>
      <c r="L19" s="22" t="str">
        <f t="shared" si="3"/>
        <v/>
      </c>
      <c r="M19" s="29" t="str">
        <f>+F$167</f>
        <v/>
      </c>
      <c r="N19" s="21" t="str">
        <f t="shared" si="40"/>
        <v/>
      </c>
      <c r="O19" s="21" t="str">
        <f t="shared" si="4"/>
        <v/>
      </c>
      <c r="P19" s="21" t="str">
        <f t="shared" si="4"/>
        <v/>
      </c>
      <c r="Q19" s="21" t="str">
        <f t="shared" si="22"/>
        <v/>
      </c>
      <c r="R19" s="21" t="str">
        <f t="shared" si="5"/>
        <v/>
      </c>
      <c r="S19" s="22" t="str">
        <f t="shared" si="5"/>
        <v/>
      </c>
      <c r="T19" s="29" t="str">
        <f>+F$152</f>
        <v/>
      </c>
      <c r="U19" s="21" t="str">
        <f t="shared" si="41"/>
        <v/>
      </c>
      <c r="V19" s="21" t="str">
        <f t="shared" si="6"/>
        <v/>
      </c>
      <c r="W19" s="21" t="str">
        <f t="shared" si="6"/>
        <v/>
      </c>
      <c r="X19" s="21" t="str">
        <f t="shared" si="24"/>
        <v/>
      </c>
      <c r="Y19" s="21" t="str">
        <f t="shared" si="7"/>
        <v/>
      </c>
      <c r="Z19" s="22" t="str">
        <f t="shared" si="7"/>
        <v/>
      </c>
      <c r="AA19" s="29">
        <f t="shared" si="42"/>
        <v>0</v>
      </c>
      <c r="AB19" s="21" t="str">
        <f t="shared" si="43"/>
        <v/>
      </c>
      <c r="AC19" s="21" t="str">
        <f t="shared" si="8"/>
        <v/>
      </c>
      <c r="AD19" s="21" t="str">
        <f t="shared" si="8"/>
        <v/>
      </c>
      <c r="AE19" s="21" t="str">
        <f t="shared" si="27"/>
        <v/>
      </c>
      <c r="AF19" s="21" t="str">
        <f t="shared" si="9"/>
        <v/>
      </c>
      <c r="AG19" s="22" t="str">
        <f t="shared" si="9"/>
        <v/>
      </c>
      <c r="AH19" s="29">
        <f>+P$125</f>
        <v>1.1000000000000001</v>
      </c>
      <c r="AI19" s="38" t="str">
        <f t="shared" si="10"/>
        <v/>
      </c>
      <c r="AJ19" s="38" t="str">
        <f t="shared" si="11"/>
        <v/>
      </c>
      <c r="AK19" s="38" t="str">
        <f t="shared" si="12"/>
        <v/>
      </c>
      <c r="AL19" s="21" t="str">
        <f t="shared" si="28"/>
        <v/>
      </c>
      <c r="AM19" s="21" t="str">
        <f t="shared" si="13"/>
        <v/>
      </c>
      <c r="AN19" s="22" t="str">
        <f t="shared" si="13"/>
        <v/>
      </c>
      <c r="AO19" s="33" t="str">
        <f t="shared" si="29"/>
        <v/>
      </c>
      <c r="AP19" s="7" t="str">
        <f t="shared" si="29"/>
        <v/>
      </c>
      <c r="AQ19" s="34" t="str">
        <f t="shared" si="29"/>
        <v/>
      </c>
      <c r="AR19" s="29" t="str">
        <f t="shared" si="30"/>
        <v/>
      </c>
      <c r="AS19" s="21" t="str">
        <f t="shared" si="14"/>
        <v/>
      </c>
      <c r="AT19" s="22" t="str">
        <f t="shared" si="14"/>
        <v/>
      </c>
      <c r="AU19" s="7">
        <f t="shared" si="31"/>
        <v>0</v>
      </c>
      <c r="BC19" s="7">
        <f>+BC18+50</f>
        <v>300</v>
      </c>
      <c r="BD19" s="11">
        <f>+BD18*BD$16</f>
        <v>13.5</v>
      </c>
      <c r="BE19" s="11">
        <f t="shared" ref="BE19:BQ34" si="48">+BE18*BE$16</f>
        <v>18.05</v>
      </c>
      <c r="BF19" s="11">
        <f t="shared" si="48"/>
        <v>22.624999999999996</v>
      </c>
      <c r="BG19" s="11">
        <f t="shared" si="48"/>
        <v>27.224999999999994</v>
      </c>
      <c r="BH19" s="11">
        <f t="shared" si="48"/>
        <v>31.849999999999994</v>
      </c>
      <c r="BI19" s="11">
        <f t="shared" si="48"/>
        <v>36.499999999999993</v>
      </c>
      <c r="BJ19" s="11">
        <f t="shared" si="48"/>
        <v>41.17499999999999</v>
      </c>
      <c r="BK19" s="11">
        <f t="shared" si="48"/>
        <v>45.874999999999986</v>
      </c>
      <c r="BL19" s="11">
        <f t="shared" si="48"/>
        <v>50.59999999999998</v>
      </c>
      <c r="BM19" s="11">
        <f t="shared" si="48"/>
        <v>55.349999999999973</v>
      </c>
      <c r="BN19" s="11">
        <f t="shared" si="48"/>
        <v>60.124999999999964</v>
      </c>
      <c r="BO19" s="11">
        <f t="shared" si="48"/>
        <v>64.924999999999955</v>
      </c>
      <c r="BP19" s="11">
        <f t="shared" si="48"/>
        <v>69.749999999999957</v>
      </c>
      <c r="BQ19" s="11">
        <f t="shared" si="48"/>
        <v>74.599999999999952</v>
      </c>
      <c r="BR19" s="11"/>
      <c r="BT19" s="8"/>
      <c r="DO19" s="2">
        <f t="shared" si="17"/>
        <v>8</v>
      </c>
      <c r="DP19" s="11">
        <f t="shared" si="0"/>
        <v>0</v>
      </c>
      <c r="DQ19" s="2">
        <f t="shared" si="18"/>
        <v>12.25</v>
      </c>
      <c r="DT19" s="5" t="str">
        <f t="shared" si="33"/>
        <v/>
      </c>
      <c r="DU19" s="5" t="str">
        <f t="shared" si="32"/>
        <v/>
      </c>
      <c r="DV19" s="5" t="str">
        <f t="shared" si="32"/>
        <v/>
      </c>
    </row>
    <row r="20" spans="2:126" x14ac:dyDescent="0.25">
      <c r="B20" s="2">
        <v>5</v>
      </c>
      <c r="C20" s="76">
        <f>+G$157</f>
        <v>0</v>
      </c>
      <c r="D20" s="7" t="str">
        <f t="shared" si="1"/>
        <v/>
      </c>
      <c r="E20" s="7" t="str">
        <f t="shared" si="1"/>
        <v/>
      </c>
      <c r="F20" s="7" t="str">
        <f t="shared" si="1"/>
        <v/>
      </c>
      <c r="G20" s="21" t="str">
        <f t="shared" si="19"/>
        <v/>
      </c>
      <c r="H20" s="21" t="str">
        <f t="shared" si="2"/>
        <v/>
      </c>
      <c r="I20" s="21" t="str">
        <f t="shared" si="2"/>
        <v/>
      </c>
      <c r="J20" s="21" t="str">
        <f t="shared" si="20"/>
        <v/>
      </c>
      <c r="K20" s="21" t="str">
        <f t="shared" si="3"/>
        <v/>
      </c>
      <c r="L20" s="22" t="str">
        <f t="shared" si="3"/>
        <v/>
      </c>
      <c r="M20" s="29" t="str">
        <f>+G$167</f>
        <v/>
      </c>
      <c r="N20" s="21" t="str">
        <f t="shared" si="40"/>
        <v/>
      </c>
      <c r="O20" s="21" t="str">
        <f t="shared" si="4"/>
        <v/>
      </c>
      <c r="P20" s="21" t="str">
        <f t="shared" si="4"/>
        <v/>
      </c>
      <c r="Q20" s="21" t="str">
        <f t="shared" si="22"/>
        <v/>
      </c>
      <c r="R20" s="21" t="str">
        <f t="shared" si="5"/>
        <v/>
      </c>
      <c r="S20" s="22" t="str">
        <f t="shared" si="5"/>
        <v/>
      </c>
      <c r="T20" s="29" t="str">
        <f>+G$152</f>
        <v/>
      </c>
      <c r="U20" s="21" t="str">
        <f t="shared" si="41"/>
        <v/>
      </c>
      <c r="V20" s="21" t="str">
        <f t="shared" si="6"/>
        <v/>
      </c>
      <c r="W20" s="21" t="str">
        <f t="shared" si="6"/>
        <v/>
      </c>
      <c r="X20" s="21" t="str">
        <f t="shared" si="24"/>
        <v/>
      </c>
      <c r="Y20" s="21" t="str">
        <f t="shared" si="7"/>
        <v/>
      </c>
      <c r="Z20" s="22" t="str">
        <f t="shared" si="7"/>
        <v/>
      </c>
      <c r="AA20" s="29">
        <f t="shared" si="42"/>
        <v>0</v>
      </c>
      <c r="AB20" s="21" t="str">
        <f t="shared" si="43"/>
        <v/>
      </c>
      <c r="AC20" s="21" t="str">
        <f t="shared" si="8"/>
        <v/>
      </c>
      <c r="AD20" s="21" t="str">
        <f t="shared" si="8"/>
        <v/>
      </c>
      <c r="AE20" s="21" t="str">
        <f t="shared" si="27"/>
        <v/>
      </c>
      <c r="AF20" s="21" t="str">
        <f t="shared" si="9"/>
        <v/>
      </c>
      <c r="AG20" s="22" t="str">
        <f t="shared" si="9"/>
        <v/>
      </c>
      <c r="AH20" s="29">
        <f>+Q$125</f>
        <v>1.1000000000000001</v>
      </c>
      <c r="AI20" s="38" t="str">
        <f t="shared" si="10"/>
        <v/>
      </c>
      <c r="AJ20" s="38" t="str">
        <f t="shared" si="11"/>
        <v/>
      </c>
      <c r="AK20" s="38" t="str">
        <f t="shared" si="12"/>
        <v/>
      </c>
      <c r="AL20" s="21" t="str">
        <f t="shared" si="28"/>
        <v/>
      </c>
      <c r="AM20" s="21" t="str">
        <f t="shared" si="13"/>
        <v/>
      </c>
      <c r="AN20" s="22" t="str">
        <f t="shared" si="13"/>
        <v/>
      </c>
      <c r="AO20" s="33" t="str">
        <f t="shared" si="29"/>
        <v/>
      </c>
      <c r="AP20" s="7" t="str">
        <f t="shared" si="29"/>
        <v/>
      </c>
      <c r="AQ20" s="34" t="str">
        <f t="shared" si="29"/>
        <v/>
      </c>
      <c r="AR20" s="29" t="str">
        <f t="shared" si="30"/>
        <v/>
      </c>
      <c r="AS20" s="21" t="str">
        <f t="shared" si="14"/>
        <v/>
      </c>
      <c r="AT20" s="22" t="str">
        <f t="shared" si="14"/>
        <v/>
      </c>
      <c r="AU20" s="7">
        <f t="shared" si="31"/>
        <v>0</v>
      </c>
      <c r="BC20" s="7">
        <f t="shared" ref="BC20:BC83" si="49">+BC19+50</f>
        <v>350</v>
      </c>
      <c r="BD20" s="11">
        <f t="shared" ref="BD20:BQ52" si="50">+BD19*BD$16</f>
        <v>12.15</v>
      </c>
      <c r="BE20" s="11">
        <f t="shared" si="48"/>
        <v>16.290125</v>
      </c>
      <c r="BF20" s="11">
        <f t="shared" si="48"/>
        <v>20.475624999999994</v>
      </c>
      <c r="BG20" s="11">
        <f t="shared" si="48"/>
        <v>24.70668749999999</v>
      </c>
      <c r="BH20" s="11">
        <f t="shared" si="48"/>
        <v>28.983499999999989</v>
      </c>
      <c r="BI20" s="11">
        <f t="shared" si="48"/>
        <v>33.306249999999984</v>
      </c>
      <c r="BJ20" s="11">
        <f t="shared" si="48"/>
        <v>37.67512499999998</v>
      </c>
      <c r="BK20" s="11">
        <f t="shared" si="48"/>
        <v>42.090312499999968</v>
      </c>
      <c r="BL20" s="11">
        <f t="shared" si="48"/>
        <v>46.551999999999964</v>
      </c>
      <c r="BM20" s="11">
        <f t="shared" si="48"/>
        <v>51.060374999999951</v>
      </c>
      <c r="BN20" s="11">
        <f t="shared" si="48"/>
        <v>55.615624999999937</v>
      </c>
      <c r="BO20" s="11">
        <f t="shared" si="48"/>
        <v>60.21793749999992</v>
      </c>
      <c r="BP20" s="11">
        <f t="shared" si="48"/>
        <v>64.867499999999922</v>
      </c>
      <c r="BQ20" s="11">
        <f t="shared" si="48"/>
        <v>69.56449999999991</v>
      </c>
      <c r="BR20" s="11"/>
      <c r="BT20" s="8"/>
      <c r="CQ20" s="2" t="s">
        <v>132</v>
      </c>
      <c r="CS20" s="2" t="str">
        <f>IFERROR(LOOKUP(CS16,$DO$3:$DP$27),"")</f>
        <v/>
      </c>
      <c r="CT20" s="2" t="str">
        <f t="shared" ref="CT20:DL22" si="51">IFERROR(LOOKUP(CT16,$DO$3:$DP$27),"")</f>
        <v/>
      </c>
      <c r="CU20" s="2" t="str">
        <f t="shared" si="51"/>
        <v/>
      </c>
      <c r="CV20" s="2" t="str">
        <f t="shared" si="51"/>
        <v/>
      </c>
      <c r="CW20" s="2" t="str">
        <f t="shared" si="51"/>
        <v/>
      </c>
      <c r="CX20" s="2" t="str">
        <f t="shared" si="51"/>
        <v/>
      </c>
      <c r="CY20" s="2" t="str">
        <f t="shared" si="51"/>
        <v/>
      </c>
      <c r="CZ20" s="2" t="str">
        <f t="shared" si="51"/>
        <v/>
      </c>
      <c r="DA20" s="2" t="str">
        <f t="shared" si="51"/>
        <v/>
      </c>
      <c r="DB20" s="2" t="str">
        <f t="shared" si="51"/>
        <v/>
      </c>
      <c r="DC20" s="2" t="str">
        <f t="shared" si="51"/>
        <v/>
      </c>
      <c r="DD20" s="2" t="str">
        <f t="shared" si="51"/>
        <v/>
      </c>
      <c r="DE20" s="2" t="str">
        <f t="shared" si="51"/>
        <v/>
      </c>
      <c r="DF20" s="2" t="str">
        <f t="shared" si="51"/>
        <v/>
      </c>
      <c r="DG20" s="2" t="str">
        <f t="shared" si="51"/>
        <v/>
      </c>
      <c r="DH20" s="2" t="str">
        <f t="shared" si="51"/>
        <v/>
      </c>
      <c r="DI20" s="2" t="str">
        <f t="shared" si="51"/>
        <v/>
      </c>
      <c r="DJ20" s="2" t="str">
        <f t="shared" si="51"/>
        <v/>
      </c>
      <c r="DK20" s="2" t="str">
        <f t="shared" si="51"/>
        <v/>
      </c>
      <c r="DL20" s="2" t="str">
        <f t="shared" si="51"/>
        <v/>
      </c>
      <c r="DM20" s="2">
        <f>SUM(CS20:DL20)</f>
        <v>0</v>
      </c>
      <c r="DO20" s="2">
        <f t="shared" si="17"/>
        <v>8.5</v>
      </c>
      <c r="DP20" s="11">
        <f t="shared" si="0"/>
        <v>0</v>
      </c>
      <c r="DQ20" s="2">
        <f t="shared" si="18"/>
        <v>13</v>
      </c>
      <c r="DT20" s="5" t="str">
        <f t="shared" si="33"/>
        <v/>
      </c>
      <c r="DU20" s="5" t="str">
        <f t="shared" si="32"/>
        <v/>
      </c>
      <c r="DV20" s="5" t="str">
        <f t="shared" si="32"/>
        <v/>
      </c>
    </row>
    <row r="21" spans="2:126" x14ac:dyDescent="0.25">
      <c r="B21" s="2">
        <v>6</v>
      </c>
      <c r="C21" s="76">
        <f>+H$157</f>
        <v>0</v>
      </c>
      <c r="D21" s="7" t="str">
        <f t="shared" si="1"/>
        <v/>
      </c>
      <c r="E21" s="7" t="str">
        <f t="shared" si="1"/>
        <v/>
      </c>
      <c r="F21" s="7" t="str">
        <f t="shared" si="1"/>
        <v/>
      </c>
      <c r="G21" s="21" t="str">
        <f t="shared" si="19"/>
        <v/>
      </c>
      <c r="H21" s="21" t="str">
        <f t="shared" si="2"/>
        <v/>
      </c>
      <c r="I21" s="21" t="str">
        <f t="shared" si="2"/>
        <v/>
      </c>
      <c r="J21" s="21" t="str">
        <f t="shared" si="20"/>
        <v/>
      </c>
      <c r="K21" s="21" t="str">
        <f t="shared" si="3"/>
        <v/>
      </c>
      <c r="L21" s="22" t="str">
        <f t="shared" si="3"/>
        <v/>
      </c>
      <c r="M21" s="29" t="str">
        <f>+H$167</f>
        <v/>
      </c>
      <c r="N21" s="21" t="str">
        <f t="shared" si="40"/>
        <v/>
      </c>
      <c r="O21" s="21" t="str">
        <f t="shared" si="4"/>
        <v/>
      </c>
      <c r="P21" s="21" t="str">
        <f t="shared" si="4"/>
        <v/>
      </c>
      <c r="Q21" s="21" t="str">
        <f t="shared" si="22"/>
        <v/>
      </c>
      <c r="R21" s="21" t="str">
        <f t="shared" si="5"/>
        <v/>
      </c>
      <c r="S21" s="22" t="str">
        <f t="shared" si="5"/>
        <v/>
      </c>
      <c r="T21" s="29" t="str">
        <f>+H$152</f>
        <v/>
      </c>
      <c r="U21" s="21" t="str">
        <f t="shared" si="41"/>
        <v/>
      </c>
      <c r="V21" s="21" t="str">
        <f t="shared" si="6"/>
        <v/>
      </c>
      <c r="W21" s="21" t="str">
        <f t="shared" si="6"/>
        <v/>
      </c>
      <c r="X21" s="21" t="str">
        <f t="shared" si="24"/>
        <v/>
      </c>
      <c r="Y21" s="21" t="str">
        <f t="shared" si="7"/>
        <v/>
      </c>
      <c r="Z21" s="22" t="str">
        <f t="shared" si="7"/>
        <v/>
      </c>
      <c r="AA21" s="29">
        <f t="shared" si="42"/>
        <v>0</v>
      </c>
      <c r="AB21" s="21" t="str">
        <f t="shared" si="43"/>
        <v/>
      </c>
      <c r="AC21" s="21" t="str">
        <f t="shared" si="8"/>
        <v/>
      </c>
      <c r="AD21" s="21" t="str">
        <f t="shared" si="8"/>
        <v/>
      </c>
      <c r="AE21" s="21" t="str">
        <f t="shared" si="27"/>
        <v/>
      </c>
      <c r="AF21" s="21" t="str">
        <f t="shared" si="9"/>
        <v/>
      </c>
      <c r="AG21" s="22" t="str">
        <f t="shared" si="9"/>
        <v/>
      </c>
      <c r="AH21" s="29">
        <f>+R$125</f>
        <v>1.1000000000000001</v>
      </c>
      <c r="AI21" s="38" t="str">
        <f t="shared" si="10"/>
        <v/>
      </c>
      <c r="AJ21" s="38" t="str">
        <f t="shared" si="11"/>
        <v/>
      </c>
      <c r="AK21" s="38" t="str">
        <f t="shared" si="12"/>
        <v/>
      </c>
      <c r="AL21" s="21" t="str">
        <f t="shared" si="28"/>
        <v/>
      </c>
      <c r="AM21" s="21" t="str">
        <f t="shared" si="13"/>
        <v/>
      </c>
      <c r="AN21" s="22" t="str">
        <f t="shared" si="13"/>
        <v/>
      </c>
      <c r="AO21" s="33" t="str">
        <f t="shared" si="29"/>
        <v/>
      </c>
      <c r="AP21" s="7" t="str">
        <f t="shared" si="29"/>
        <v/>
      </c>
      <c r="AQ21" s="34" t="str">
        <f t="shared" si="29"/>
        <v/>
      </c>
      <c r="AR21" s="29" t="str">
        <f t="shared" si="30"/>
        <v/>
      </c>
      <c r="AS21" s="21" t="str">
        <f t="shared" si="14"/>
        <v/>
      </c>
      <c r="AT21" s="22" t="str">
        <f t="shared" si="14"/>
        <v/>
      </c>
      <c r="AU21" s="7">
        <f t="shared" si="31"/>
        <v>0</v>
      </c>
      <c r="BC21" s="7">
        <f t="shared" si="49"/>
        <v>400</v>
      </c>
      <c r="BD21" s="11">
        <f t="shared" si="50"/>
        <v>10.935</v>
      </c>
      <c r="BE21" s="11">
        <f t="shared" si="48"/>
        <v>14.701837812499999</v>
      </c>
      <c r="BF21" s="11">
        <f t="shared" si="48"/>
        <v>18.530440624999994</v>
      </c>
      <c r="BG21" s="11">
        <f t="shared" si="48"/>
        <v>22.421318906249986</v>
      </c>
      <c r="BH21" s="11">
        <f t="shared" si="48"/>
        <v>26.374984999999985</v>
      </c>
      <c r="BI21" s="11">
        <f t="shared" si="48"/>
        <v>30.391953124999979</v>
      </c>
      <c r="BJ21" s="11">
        <f t="shared" si="48"/>
        <v>34.472739374999968</v>
      </c>
      <c r="BK21" s="11">
        <f t="shared" si="48"/>
        <v>38.617861718749957</v>
      </c>
      <c r="BL21" s="11">
        <f t="shared" si="48"/>
        <v>42.827839999999945</v>
      </c>
      <c r="BM21" s="11">
        <f t="shared" si="48"/>
        <v>47.103195937499933</v>
      </c>
      <c r="BN21" s="11">
        <f t="shared" si="48"/>
        <v>51.444453124999917</v>
      </c>
      <c r="BO21" s="11">
        <f t="shared" si="48"/>
        <v>55.852137031249889</v>
      </c>
      <c r="BP21" s="11">
        <f t="shared" si="48"/>
        <v>60.326774999999884</v>
      </c>
      <c r="BQ21" s="11">
        <f t="shared" si="48"/>
        <v>64.868896249999864</v>
      </c>
      <c r="BR21" s="11"/>
      <c r="BT21" s="8"/>
      <c r="CQ21" s="2" t="s">
        <v>158</v>
      </c>
      <c r="CS21" s="2" t="str">
        <f t="shared" ref="CS21:DH22" si="52">IFERROR(LOOKUP(CS17,$DO$3:$DP$27),"")</f>
        <v/>
      </c>
      <c r="CT21" s="2" t="str">
        <f t="shared" si="52"/>
        <v/>
      </c>
      <c r="CU21" s="2" t="str">
        <f t="shared" si="52"/>
        <v/>
      </c>
      <c r="CV21" s="2" t="str">
        <f t="shared" si="52"/>
        <v/>
      </c>
      <c r="CW21" s="2" t="str">
        <f t="shared" si="52"/>
        <v/>
      </c>
      <c r="CX21" s="2" t="str">
        <f t="shared" si="52"/>
        <v/>
      </c>
      <c r="CY21" s="2" t="str">
        <f t="shared" si="52"/>
        <v/>
      </c>
      <c r="CZ21" s="2" t="str">
        <f t="shared" si="52"/>
        <v/>
      </c>
      <c r="DA21" s="2" t="str">
        <f t="shared" si="52"/>
        <v/>
      </c>
      <c r="DB21" s="2" t="str">
        <f t="shared" si="52"/>
        <v/>
      </c>
      <c r="DC21" s="2" t="str">
        <f t="shared" si="52"/>
        <v/>
      </c>
      <c r="DD21" s="2" t="str">
        <f t="shared" si="52"/>
        <v/>
      </c>
      <c r="DE21" s="2" t="str">
        <f t="shared" si="52"/>
        <v/>
      </c>
      <c r="DF21" s="2" t="str">
        <f t="shared" si="52"/>
        <v/>
      </c>
      <c r="DG21" s="2" t="str">
        <f t="shared" si="52"/>
        <v/>
      </c>
      <c r="DH21" s="2" t="str">
        <f t="shared" si="52"/>
        <v/>
      </c>
      <c r="DI21" s="2" t="str">
        <f t="shared" si="51"/>
        <v/>
      </c>
      <c r="DJ21" s="2" t="str">
        <f t="shared" si="51"/>
        <v/>
      </c>
      <c r="DK21" s="2" t="str">
        <f t="shared" si="51"/>
        <v/>
      </c>
      <c r="DL21" s="2" t="str">
        <f t="shared" si="51"/>
        <v/>
      </c>
      <c r="DM21" s="2">
        <f t="shared" ref="DM21:DM22" si="53">SUM(CS21:DL21)</f>
        <v>0</v>
      </c>
      <c r="DO21" s="2">
        <f t="shared" si="17"/>
        <v>9</v>
      </c>
      <c r="DP21" s="11">
        <f t="shared" si="0"/>
        <v>0</v>
      </c>
      <c r="DQ21" s="2">
        <f t="shared" si="18"/>
        <v>13.75</v>
      </c>
      <c r="DT21" s="5" t="str">
        <f t="shared" si="33"/>
        <v/>
      </c>
      <c r="DU21" s="5" t="str">
        <f t="shared" si="32"/>
        <v/>
      </c>
      <c r="DV21" s="5" t="str">
        <f t="shared" si="32"/>
        <v/>
      </c>
    </row>
    <row r="22" spans="2:126" x14ac:dyDescent="0.25">
      <c r="B22" s="2">
        <v>7</v>
      </c>
      <c r="C22" s="76">
        <f>+I$157</f>
        <v>0</v>
      </c>
      <c r="D22" s="7" t="str">
        <f t="shared" si="1"/>
        <v/>
      </c>
      <c r="E22" s="7" t="str">
        <f t="shared" si="1"/>
        <v/>
      </c>
      <c r="F22" s="7" t="str">
        <f t="shared" si="1"/>
        <v/>
      </c>
      <c r="G22" s="21" t="str">
        <f t="shared" si="19"/>
        <v/>
      </c>
      <c r="H22" s="21" t="str">
        <f t="shared" si="2"/>
        <v/>
      </c>
      <c r="I22" s="21" t="str">
        <f t="shared" si="2"/>
        <v/>
      </c>
      <c r="J22" s="21" t="str">
        <f t="shared" si="20"/>
        <v/>
      </c>
      <c r="K22" s="21" t="str">
        <f t="shared" si="20"/>
        <v/>
      </c>
      <c r="L22" s="22" t="str">
        <f t="shared" si="20"/>
        <v/>
      </c>
      <c r="M22" s="29" t="str">
        <f>+I$167</f>
        <v/>
      </c>
      <c r="N22" s="21" t="str">
        <f t="shared" si="40"/>
        <v/>
      </c>
      <c r="O22" s="21" t="str">
        <f t="shared" si="40"/>
        <v/>
      </c>
      <c r="P22" s="21" t="str">
        <f t="shared" si="40"/>
        <v/>
      </c>
      <c r="Q22" s="21" t="str">
        <f t="shared" si="22"/>
        <v/>
      </c>
      <c r="R22" s="21" t="str">
        <f t="shared" si="5"/>
        <v/>
      </c>
      <c r="S22" s="22" t="str">
        <f t="shared" si="5"/>
        <v/>
      </c>
      <c r="T22" s="29" t="str">
        <f>+I$152</f>
        <v/>
      </c>
      <c r="U22" s="21" t="str">
        <f t="shared" si="41"/>
        <v/>
      </c>
      <c r="V22" s="21" t="str">
        <f t="shared" si="41"/>
        <v/>
      </c>
      <c r="W22" s="21" t="str">
        <f t="shared" si="41"/>
        <v/>
      </c>
      <c r="X22" s="21" t="str">
        <f t="shared" si="24"/>
        <v/>
      </c>
      <c r="Y22" s="21" t="str">
        <f t="shared" si="7"/>
        <v/>
      </c>
      <c r="Z22" s="22" t="str">
        <f t="shared" si="7"/>
        <v/>
      </c>
      <c r="AA22" s="29">
        <f t="shared" si="42"/>
        <v>0</v>
      </c>
      <c r="AB22" s="21" t="str">
        <f t="shared" si="43"/>
        <v/>
      </c>
      <c r="AC22" s="21" t="str">
        <f t="shared" si="43"/>
        <v/>
      </c>
      <c r="AD22" s="21" t="str">
        <f t="shared" si="43"/>
        <v/>
      </c>
      <c r="AE22" s="21" t="str">
        <f t="shared" si="27"/>
        <v/>
      </c>
      <c r="AF22" s="21" t="str">
        <f t="shared" si="9"/>
        <v/>
      </c>
      <c r="AG22" s="22" t="str">
        <f t="shared" si="9"/>
        <v/>
      </c>
      <c r="AH22" s="29">
        <f>+S$125</f>
        <v>1.1000000000000001</v>
      </c>
      <c r="AI22" s="38" t="str">
        <f t="shared" si="10"/>
        <v/>
      </c>
      <c r="AJ22" s="38" t="str">
        <f t="shared" si="11"/>
        <v/>
      </c>
      <c r="AK22" s="38" t="str">
        <f t="shared" si="12"/>
        <v/>
      </c>
      <c r="AL22" s="21" t="str">
        <f t="shared" si="28"/>
        <v/>
      </c>
      <c r="AM22" s="21" t="str">
        <f t="shared" si="28"/>
        <v/>
      </c>
      <c r="AN22" s="22" t="str">
        <f t="shared" si="28"/>
        <v/>
      </c>
      <c r="AO22" s="33" t="str">
        <f t="shared" si="29"/>
        <v/>
      </c>
      <c r="AP22" s="7" t="str">
        <f t="shared" si="29"/>
        <v/>
      </c>
      <c r="AQ22" s="34" t="str">
        <f t="shared" si="29"/>
        <v/>
      </c>
      <c r="AR22" s="29" t="str">
        <f t="shared" si="30"/>
        <v/>
      </c>
      <c r="AS22" s="21" t="str">
        <f t="shared" si="30"/>
        <v/>
      </c>
      <c r="AT22" s="22" t="str">
        <f t="shared" si="30"/>
        <v/>
      </c>
      <c r="AU22" s="7">
        <f t="shared" si="31"/>
        <v>0</v>
      </c>
      <c r="BC22" s="7">
        <f t="shared" si="49"/>
        <v>450</v>
      </c>
      <c r="BD22" s="11">
        <f t="shared" si="50"/>
        <v>9.8414999999999999</v>
      </c>
      <c r="BE22" s="11">
        <f t="shared" si="48"/>
        <v>13.268408625781248</v>
      </c>
      <c r="BF22" s="11">
        <f t="shared" si="48"/>
        <v>16.770048765624992</v>
      </c>
      <c r="BG22" s="11">
        <f t="shared" si="48"/>
        <v>20.347346907421858</v>
      </c>
      <c r="BH22" s="11">
        <f t="shared" si="48"/>
        <v>24.001236349999981</v>
      </c>
      <c r="BI22" s="11">
        <f t="shared" si="48"/>
        <v>27.732657226562473</v>
      </c>
      <c r="BJ22" s="11">
        <f t="shared" si="48"/>
        <v>31.542556528124962</v>
      </c>
      <c r="BK22" s="11">
        <f t="shared" si="48"/>
        <v>35.431888126953069</v>
      </c>
      <c r="BL22" s="11">
        <f t="shared" si="48"/>
        <v>39.401612799999931</v>
      </c>
      <c r="BM22" s="11">
        <f t="shared" si="48"/>
        <v>43.452698252343666</v>
      </c>
      <c r="BN22" s="11">
        <f t="shared" si="48"/>
        <v>47.586119140624895</v>
      </c>
      <c r="BO22" s="11">
        <f t="shared" si="48"/>
        <v>51.802857096484239</v>
      </c>
      <c r="BP22" s="11">
        <f t="shared" si="48"/>
        <v>56.103900749999852</v>
      </c>
      <c r="BQ22" s="11">
        <f t="shared" si="48"/>
        <v>60.490245753124832</v>
      </c>
      <c r="BR22" s="11"/>
      <c r="BT22" s="8"/>
      <c r="CQ22" s="2" t="s">
        <v>159</v>
      </c>
      <c r="CS22" s="2" t="str">
        <f t="shared" si="52"/>
        <v/>
      </c>
      <c r="CT22" s="2" t="str">
        <f t="shared" si="51"/>
        <v/>
      </c>
      <c r="CU22" s="2" t="str">
        <f t="shared" si="51"/>
        <v/>
      </c>
      <c r="CV22" s="2" t="str">
        <f t="shared" si="51"/>
        <v/>
      </c>
      <c r="CW22" s="2" t="str">
        <f t="shared" si="51"/>
        <v/>
      </c>
      <c r="CX22" s="2" t="str">
        <f t="shared" si="51"/>
        <v/>
      </c>
      <c r="CY22" s="2" t="str">
        <f t="shared" si="51"/>
        <v/>
      </c>
      <c r="CZ22" s="2" t="str">
        <f t="shared" si="51"/>
        <v/>
      </c>
      <c r="DA22" s="2" t="str">
        <f t="shared" si="51"/>
        <v/>
      </c>
      <c r="DB22" s="2" t="str">
        <f t="shared" si="51"/>
        <v/>
      </c>
      <c r="DC22" s="2" t="str">
        <f t="shared" si="51"/>
        <v/>
      </c>
      <c r="DD22" s="2" t="str">
        <f t="shared" si="51"/>
        <v/>
      </c>
      <c r="DE22" s="2" t="str">
        <f t="shared" si="51"/>
        <v/>
      </c>
      <c r="DF22" s="2" t="str">
        <f t="shared" si="51"/>
        <v/>
      </c>
      <c r="DG22" s="2" t="str">
        <f t="shared" si="51"/>
        <v/>
      </c>
      <c r="DH22" s="2" t="str">
        <f t="shared" si="51"/>
        <v/>
      </c>
      <c r="DI22" s="2" t="str">
        <f t="shared" si="51"/>
        <v/>
      </c>
      <c r="DJ22" s="2" t="str">
        <f t="shared" si="51"/>
        <v/>
      </c>
      <c r="DK22" s="2" t="str">
        <f t="shared" si="51"/>
        <v/>
      </c>
      <c r="DL22" s="2" t="str">
        <f t="shared" si="51"/>
        <v/>
      </c>
      <c r="DM22" s="2">
        <f t="shared" si="53"/>
        <v>0</v>
      </c>
      <c r="DO22" s="2">
        <f t="shared" si="17"/>
        <v>9.5</v>
      </c>
      <c r="DP22" s="11">
        <f t="shared" si="0"/>
        <v>0</v>
      </c>
      <c r="DQ22" s="2">
        <f t="shared" si="18"/>
        <v>14.5</v>
      </c>
      <c r="DT22" s="5" t="str">
        <f t="shared" si="33"/>
        <v/>
      </c>
      <c r="DU22" s="5" t="str">
        <f t="shared" si="32"/>
        <v/>
      </c>
      <c r="DV22" s="5" t="str">
        <f t="shared" si="32"/>
        <v/>
      </c>
    </row>
    <row r="23" spans="2:126" x14ac:dyDescent="0.25">
      <c r="B23" s="2">
        <v>8</v>
      </c>
      <c r="C23" s="76">
        <f>+J$157</f>
        <v>0</v>
      </c>
      <c r="D23" s="7" t="str">
        <f t="shared" si="1"/>
        <v/>
      </c>
      <c r="E23" s="7" t="str">
        <f t="shared" si="1"/>
        <v/>
      </c>
      <c r="F23" s="7" t="str">
        <f t="shared" si="1"/>
        <v/>
      </c>
      <c r="G23" s="21" t="str">
        <f t="shared" si="19"/>
        <v/>
      </c>
      <c r="H23" s="21" t="str">
        <f t="shared" si="2"/>
        <v/>
      </c>
      <c r="I23" s="21" t="str">
        <f t="shared" si="2"/>
        <v/>
      </c>
      <c r="J23" s="21" t="str">
        <f t="shared" si="20"/>
        <v/>
      </c>
      <c r="K23" s="21" t="str">
        <f t="shared" si="20"/>
        <v/>
      </c>
      <c r="L23" s="22" t="str">
        <f t="shared" si="20"/>
        <v/>
      </c>
      <c r="M23" s="29" t="str">
        <f>+J$167</f>
        <v/>
      </c>
      <c r="N23" s="21" t="str">
        <f t="shared" si="40"/>
        <v/>
      </c>
      <c r="O23" s="21" t="str">
        <f t="shared" si="40"/>
        <v/>
      </c>
      <c r="P23" s="21" t="str">
        <f t="shared" si="40"/>
        <v/>
      </c>
      <c r="Q23" s="21" t="str">
        <f t="shared" si="22"/>
        <v/>
      </c>
      <c r="R23" s="21" t="str">
        <f t="shared" si="5"/>
        <v/>
      </c>
      <c r="S23" s="22" t="str">
        <f t="shared" si="5"/>
        <v/>
      </c>
      <c r="T23" s="29" t="str">
        <f>+J$152</f>
        <v/>
      </c>
      <c r="U23" s="21" t="str">
        <f t="shared" si="41"/>
        <v/>
      </c>
      <c r="V23" s="21" t="str">
        <f t="shared" si="41"/>
        <v/>
      </c>
      <c r="W23" s="21" t="str">
        <f t="shared" si="41"/>
        <v/>
      </c>
      <c r="X23" s="21" t="str">
        <f t="shared" si="24"/>
        <v/>
      </c>
      <c r="Y23" s="21" t="str">
        <f t="shared" si="7"/>
        <v/>
      </c>
      <c r="Z23" s="22" t="str">
        <f t="shared" si="7"/>
        <v/>
      </c>
      <c r="AA23" s="29">
        <f t="shared" si="42"/>
        <v>0</v>
      </c>
      <c r="AB23" s="21" t="str">
        <f t="shared" si="43"/>
        <v/>
      </c>
      <c r="AC23" s="21" t="str">
        <f t="shared" si="43"/>
        <v/>
      </c>
      <c r="AD23" s="21" t="str">
        <f t="shared" si="43"/>
        <v/>
      </c>
      <c r="AE23" s="21" t="str">
        <f t="shared" si="27"/>
        <v/>
      </c>
      <c r="AF23" s="21" t="str">
        <f t="shared" si="9"/>
        <v/>
      </c>
      <c r="AG23" s="22" t="str">
        <f t="shared" si="9"/>
        <v/>
      </c>
      <c r="AH23" s="29">
        <f>+T$125</f>
        <v>1.1000000000000001</v>
      </c>
      <c r="AI23" s="38" t="str">
        <f t="shared" si="10"/>
        <v/>
      </c>
      <c r="AJ23" s="38" t="str">
        <f t="shared" si="11"/>
        <v/>
      </c>
      <c r="AK23" s="38" t="str">
        <f t="shared" si="12"/>
        <v/>
      </c>
      <c r="AL23" s="21" t="str">
        <f t="shared" ref="AL23:AN25" si="54">IFERROR(((AI23/AI$27)*$AX$2)+(CT54*$AX$3)+$M23*$AX$4,"")</f>
        <v/>
      </c>
      <c r="AM23" s="21" t="str">
        <f t="shared" si="54"/>
        <v/>
      </c>
      <c r="AN23" s="22" t="str">
        <f t="shared" si="54"/>
        <v/>
      </c>
      <c r="AO23" s="33" t="str">
        <f t="shared" si="29"/>
        <v/>
      </c>
      <c r="AP23" s="7" t="str">
        <f t="shared" si="29"/>
        <v/>
      </c>
      <c r="AQ23" s="34" t="str">
        <f t="shared" si="29"/>
        <v/>
      </c>
      <c r="AR23" s="29" t="str">
        <f t="shared" si="30"/>
        <v/>
      </c>
      <c r="AS23" s="21" t="str">
        <f t="shared" si="30"/>
        <v/>
      </c>
      <c r="AT23" s="22" t="str">
        <f t="shared" si="30"/>
        <v/>
      </c>
      <c r="AU23" s="7">
        <f t="shared" si="31"/>
        <v>0</v>
      </c>
      <c r="BC23" s="7">
        <f t="shared" si="49"/>
        <v>500</v>
      </c>
      <c r="BD23" s="11">
        <f t="shared" si="50"/>
        <v>8.8573500000000003</v>
      </c>
      <c r="BE23" s="11">
        <f t="shared" si="48"/>
        <v>11.974738784767576</v>
      </c>
      <c r="BF23" s="11">
        <f t="shared" si="48"/>
        <v>15.176894132890617</v>
      </c>
      <c r="BG23" s="11">
        <f t="shared" si="48"/>
        <v>18.465217318485333</v>
      </c>
      <c r="BH23" s="11">
        <f t="shared" si="48"/>
        <v>21.841125078499978</v>
      </c>
      <c r="BI23" s="11">
        <f t="shared" si="48"/>
        <v>25.306049719238249</v>
      </c>
      <c r="BJ23" s="11">
        <f t="shared" si="48"/>
        <v>28.861439223234331</v>
      </c>
      <c r="BK23" s="11">
        <f t="shared" si="48"/>
        <v>32.508757356479428</v>
      </c>
      <c r="BL23" s="11">
        <f t="shared" si="48"/>
        <v>36.24948377599992</v>
      </c>
      <c r="BM23" s="11">
        <f t="shared" si="48"/>
        <v>40.085114137787009</v>
      </c>
      <c r="BN23" s="11">
        <f t="shared" si="48"/>
        <v>44.017160205078007</v>
      </c>
      <c r="BO23" s="11">
        <f t="shared" si="48"/>
        <v>48.047149956989102</v>
      </c>
      <c r="BP23" s="11">
        <f t="shared" si="48"/>
        <v>52.176627697499825</v>
      </c>
      <c r="BQ23" s="11">
        <f t="shared" si="48"/>
        <v>56.407154164788864</v>
      </c>
      <c r="BR23" s="11"/>
      <c r="BT23" s="8"/>
      <c r="DO23" s="2">
        <f>+DO22+0.5</f>
        <v>10</v>
      </c>
      <c r="DP23" s="11">
        <f t="shared" si="0"/>
        <v>0</v>
      </c>
      <c r="DQ23" s="2">
        <f t="shared" si="18"/>
        <v>15.25</v>
      </c>
      <c r="DT23" s="5" t="str">
        <f t="shared" si="33"/>
        <v/>
      </c>
      <c r="DU23" s="5" t="str">
        <f t="shared" si="33"/>
        <v/>
      </c>
      <c r="DV23" s="5" t="str">
        <f t="shared" si="33"/>
        <v/>
      </c>
    </row>
    <row r="24" spans="2:126" x14ac:dyDescent="0.25">
      <c r="B24" s="2">
        <v>9</v>
      </c>
      <c r="C24" s="76">
        <f>+K$157</f>
        <v>0</v>
      </c>
      <c r="D24" s="7" t="str">
        <f t="shared" si="1"/>
        <v/>
      </c>
      <c r="E24" s="7" t="str">
        <f t="shared" si="1"/>
        <v/>
      </c>
      <c r="F24" s="7" t="str">
        <f t="shared" si="1"/>
        <v/>
      </c>
      <c r="G24" s="21" t="str">
        <f t="shared" si="19"/>
        <v/>
      </c>
      <c r="H24" s="21" t="str">
        <f t="shared" si="2"/>
        <v/>
      </c>
      <c r="I24" s="21" t="str">
        <f t="shared" si="2"/>
        <v/>
      </c>
      <c r="J24" s="21" t="str">
        <f t="shared" si="20"/>
        <v/>
      </c>
      <c r="K24" s="21" t="str">
        <f t="shared" si="20"/>
        <v/>
      </c>
      <c r="L24" s="22" t="str">
        <f t="shared" si="20"/>
        <v/>
      </c>
      <c r="M24" s="29" t="str">
        <f>+K$167</f>
        <v/>
      </c>
      <c r="N24" s="21" t="str">
        <f t="shared" si="40"/>
        <v/>
      </c>
      <c r="O24" s="21" t="str">
        <f t="shared" si="40"/>
        <v/>
      </c>
      <c r="P24" s="21" t="str">
        <f t="shared" si="40"/>
        <v/>
      </c>
      <c r="Q24" s="21" t="str">
        <f t="shared" si="22"/>
        <v/>
      </c>
      <c r="R24" s="21" t="str">
        <f t="shared" si="5"/>
        <v/>
      </c>
      <c r="S24" s="22" t="str">
        <f t="shared" si="5"/>
        <v/>
      </c>
      <c r="T24" s="29" t="str">
        <f>+K$152</f>
        <v/>
      </c>
      <c r="U24" s="21" t="str">
        <f t="shared" si="41"/>
        <v/>
      </c>
      <c r="V24" s="21" t="str">
        <f t="shared" si="41"/>
        <v/>
      </c>
      <c r="W24" s="21" t="str">
        <f t="shared" si="41"/>
        <v/>
      </c>
      <c r="X24" s="21" t="str">
        <f t="shared" si="24"/>
        <v/>
      </c>
      <c r="Y24" s="21" t="str">
        <f t="shared" si="7"/>
        <v/>
      </c>
      <c r="Z24" s="22" t="str">
        <f t="shared" si="7"/>
        <v/>
      </c>
      <c r="AA24" s="29">
        <f t="shared" si="42"/>
        <v>0</v>
      </c>
      <c r="AB24" s="21" t="str">
        <f t="shared" si="43"/>
        <v/>
      </c>
      <c r="AC24" s="21" t="str">
        <f t="shared" si="43"/>
        <v/>
      </c>
      <c r="AD24" s="21" t="str">
        <f t="shared" si="43"/>
        <v/>
      </c>
      <c r="AE24" s="21" t="str">
        <f t="shared" si="27"/>
        <v/>
      </c>
      <c r="AF24" s="21" t="str">
        <f t="shared" si="9"/>
        <v/>
      </c>
      <c r="AG24" s="22" t="str">
        <f t="shared" si="9"/>
        <v/>
      </c>
      <c r="AH24" s="29">
        <f>+U$125</f>
        <v>1.1000000000000001</v>
      </c>
      <c r="AI24" s="38" t="str">
        <f t="shared" si="10"/>
        <v/>
      </c>
      <c r="AJ24" s="38" t="str">
        <f t="shared" si="11"/>
        <v/>
      </c>
      <c r="AK24" s="38" t="str">
        <f t="shared" si="12"/>
        <v/>
      </c>
      <c r="AL24" s="21" t="str">
        <f t="shared" si="54"/>
        <v/>
      </c>
      <c r="AM24" s="21" t="str">
        <f t="shared" si="54"/>
        <v/>
      </c>
      <c r="AN24" s="22" t="str">
        <f t="shared" si="54"/>
        <v/>
      </c>
      <c r="AO24" s="33" t="str">
        <f t="shared" si="29"/>
        <v/>
      </c>
      <c r="AP24" s="7" t="str">
        <f t="shared" si="29"/>
        <v/>
      </c>
      <c r="AQ24" s="34" t="str">
        <f t="shared" si="29"/>
        <v/>
      </c>
      <c r="AR24" s="29" t="str">
        <f t="shared" si="30"/>
        <v/>
      </c>
      <c r="AS24" s="21" t="str">
        <f t="shared" si="30"/>
        <v/>
      </c>
      <c r="AT24" s="22" t="str">
        <f t="shared" si="30"/>
        <v/>
      </c>
      <c r="AU24" s="7">
        <f t="shared" si="31"/>
        <v>0</v>
      </c>
      <c r="BC24" s="7">
        <f t="shared" si="49"/>
        <v>550</v>
      </c>
      <c r="BD24" s="11">
        <f t="shared" si="50"/>
        <v>7.9716150000000008</v>
      </c>
      <c r="BE24" s="11">
        <f t="shared" si="48"/>
        <v>10.807201753252738</v>
      </c>
      <c r="BF24" s="11">
        <f t="shared" si="48"/>
        <v>13.735089190266006</v>
      </c>
      <c r="BG24" s="11">
        <f t="shared" si="48"/>
        <v>16.757184716525437</v>
      </c>
      <c r="BH24" s="11">
        <f t="shared" si="48"/>
        <v>19.875423821434975</v>
      </c>
      <c r="BI24" s="11">
        <f t="shared" si="48"/>
        <v>23.091770368804895</v>
      </c>
      <c r="BJ24" s="11">
        <f t="shared" si="48"/>
        <v>26.408216889259403</v>
      </c>
      <c r="BK24" s="11">
        <f t="shared" si="48"/>
        <v>29.826784874569864</v>
      </c>
      <c r="BL24" s="11">
        <f t="shared" si="48"/>
        <v>33.349525073919914</v>
      </c>
      <c r="BM24" s="11">
        <f t="shared" si="48"/>
        <v>36.978517792108498</v>
      </c>
      <c r="BN24" s="11">
        <f t="shared" si="48"/>
        <v>40.715873189697135</v>
      </c>
      <c r="BO24" s="11">
        <f t="shared" si="48"/>
        <v>44.563731585107362</v>
      </c>
      <c r="BP24" s="11">
        <f t="shared" si="48"/>
        <v>48.524263758674806</v>
      </c>
      <c r="BQ24" s="11">
        <f t="shared" si="48"/>
        <v>52.59967125866558</v>
      </c>
      <c r="BR24" s="11"/>
      <c r="BT24" s="8"/>
      <c r="CQ24" s="2" t="s">
        <v>132</v>
      </c>
      <c r="CS24" s="5" t="str">
        <f>IFERROR(CS20/$DM20,"")</f>
        <v/>
      </c>
      <c r="CT24" s="5" t="str">
        <f t="shared" ref="CT24:DL26" si="55">IFERROR(CT20/$DM20,"")</f>
        <v/>
      </c>
      <c r="CU24" s="5" t="str">
        <f t="shared" si="55"/>
        <v/>
      </c>
      <c r="CV24" s="5" t="str">
        <f t="shared" si="55"/>
        <v/>
      </c>
      <c r="CW24" s="5" t="str">
        <f t="shared" si="55"/>
        <v/>
      </c>
      <c r="CX24" s="5" t="str">
        <f t="shared" si="55"/>
        <v/>
      </c>
      <c r="CY24" s="5" t="str">
        <f t="shared" si="55"/>
        <v/>
      </c>
      <c r="CZ24" s="5" t="str">
        <f t="shared" si="55"/>
        <v/>
      </c>
      <c r="DA24" s="5" t="str">
        <f t="shared" si="55"/>
        <v/>
      </c>
      <c r="DB24" s="5" t="str">
        <f t="shared" si="55"/>
        <v/>
      </c>
      <c r="DC24" s="5" t="str">
        <f t="shared" si="55"/>
        <v/>
      </c>
      <c r="DD24" s="5" t="str">
        <f t="shared" si="55"/>
        <v/>
      </c>
      <c r="DE24" s="5" t="str">
        <f t="shared" si="55"/>
        <v/>
      </c>
      <c r="DF24" s="5" t="str">
        <f t="shared" si="55"/>
        <v/>
      </c>
      <c r="DG24" s="5" t="str">
        <f t="shared" si="55"/>
        <v/>
      </c>
      <c r="DH24" s="5" t="str">
        <f t="shared" si="55"/>
        <v/>
      </c>
      <c r="DI24" s="5" t="str">
        <f t="shared" si="55"/>
        <v/>
      </c>
      <c r="DJ24" s="5" t="str">
        <f t="shared" si="55"/>
        <v/>
      </c>
      <c r="DK24" s="5" t="str">
        <f t="shared" si="55"/>
        <v/>
      </c>
      <c r="DL24" s="5" t="str">
        <f t="shared" si="55"/>
        <v/>
      </c>
      <c r="DO24" s="2">
        <f t="shared" si="17"/>
        <v>10.5</v>
      </c>
      <c r="DP24" s="11">
        <f t="shared" si="0"/>
        <v>0</v>
      </c>
      <c r="DQ24" s="2">
        <f t="shared" si="18"/>
        <v>16</v>
      </c>
      <c r="DT24" s="5" t="str">
        <f t="shared" si="33"/>
        <v/>
      </c>
      <c r="DU24" s="5" t="str">
        <f t="shared" si="33"/>
        <v/>
      </c>
      <c r="DV24" s="5" t="str">
        <f t="shared" si="33"/>
        <v/>
      </c>
    </row>
    <row r="25" spans="2:126" ht="15.75" thickBot="1" x14ac:dyDescent="0.3">
      <c r="B25" s="2">
        <v>10</v>
      </c>
      <c r="C25" s="77">
        <f>+L$157</f>
        <v>0</v>
      </c>
      <c r="D25" s="24" t="str">
        <f t="shared" si="1"/>
        <v/>
      </c>
      <c r="E25" s="24" t="str">
        <f t="shared" si="1"/>
        <v/>
      </c>
      <c r="F25" s="24" t="str">
        <f t="shared" si="1"/>
        <v/>
      </c>
      <c r="G25" s="25" t="str">
        <f t="shared" si="19"/>
        <v/>
      </c>
      <c r="H25" s="25" t="str">
        <f t="shared" si="2"/>
        <v/>
      </c>
      <c r="I25" s="25" t="str">
        <f t="shared" si="2"/>
        <v/>
      </c>
      <c r="J25" s="25" t="str">
        <f t="shared" si="20"/>
        <v/>
      </c>
      <c r="K25" s="25" t="str">
        <f t="shared" si="20"/>
        <v/>
      </c>
      <c r="L25" s="26" t="str">
        <f t="shared" si="20"/>
        <v/>
      </c>
      <c r="M25" s="30" t="str">
        <f>+L$167</f>
        <v/>
      </c>
      <c r="N25" s="25" t="str">
        <f t="shared" si="40"/>
        <v/>
      </c>
      <c r="O25" s="25" t="str">
        <f t="shared" si="40"/>
        <v/>
      </c>
      <c r="P25" s="25" t="str">
        <f t="shared" si="40"/>
        <v/>
      </c>
      <c r="Q25" s="25" t="str">
        <f t="shared" si="22"/>
        <v/>
      </c>
      <c r="R25" s="25" t="str">
        <f t="shared" si="5"/>
        <v/>
      </c>
      <c r="S25" s="26" t="str">
        <f t="shared" si="5"/>
        <v/>
      </c>
      <c r="T25" s="30" t="str">
        <f>+L$152</f>
        <v/>
      </c>
      <c r="U25" s="25" t="str">
        <f t="shared" si="41"/>
        <v/>
      </c>
      <c r="V25" s="25" t="str">
        <f t="shared" si="41"/>
        <v/>
      </c>
      <c r="W25" s="25" t="str">
        <f t="shared" si="41"/>
        <v/>
      </c>
      <c r="X25" s="25" t="str">
        <f t="shared" si="24"/>
        <v/>
      </c>
      <c r="Y25" s="25" t="str">
        <f t="shared" si="7"/>
        <v/>
      </c>
      <c r="Z25" s="26" t="str">
        <f t="shared" si="7"/>
        <v/>
      </c>
      <c r="AA25" s="30">
        <f t="shared" si="42"/>
        <v>0</v>
      </c>
      <c r="AB25" s="25" t="str">
        <f t="shared" si="43"/>
        <v/>
      </c>
      <c r="AC25" s="25" t="str">
        <f t="shared" si="43"/>
        <v/>
      </c>
      <c r="AD25" s="25" t="str">
        <f t="shared" si="43"/>
        <v/>
      </c>
      <c r="AE25" s="25" t="str">
        <f t="shared" si="27"/>
        <v/>
      </c>
      <c r="AF25" s="25" t="str">
        <f t="shared" si="9"/>
        <v/>
      </c>
      <c r="AG25" s="26" t="str">
        <f t="shared" si="9"/>
        <v/>
      </c>
      <c r="AH25" s="30">
        <f>+V$125</f>
        <v>1.1000000000000001</v>
      </c>
      <c r="AI25" s="39" t="str">
        <f t="shared" si="10"/>
        <v/>
      </c>
      <c r="AJ25" s="39" t="str">
        <f t="shared" si="11"/>
        <v/>
      </c>
      <c r="AK25" s="39" t="str">
        <f t="shared" si="12"/>
        <v/>
      </c>
      <c r="AL25" s="25" t="str">
        <f t="shared" si="54"/>
        <v/>
      </c>
      <c r="AM25" s="25" t="str">
        <f t="shared" si="54"/>
        <v/>
      </c>
      <c r="AN25" s="26" t="str">
        <f t="shared" si="54"/>
        <v/>
      </c>
      <c r="AO25" s="35" t="str">
        <f t="shared" si="29"/>
        <v/>
      </c>
      <c r="AP25" s="24" t="str">
        <f t="shared" si="29"/>
        <v/>
      </c>
      <c r="AQ25" s="36" t="str">
        <f t="shared" si="29"/>
        <v/>
      </c>
      <c r="AR25" s="30" t="str">
        <f t="shared" si="30"/>
        <v/>
      </c>
      <c r="AS25" s="25" t="str">
        <f t="shared" si="30"/>
        <v/>
      </c>
      <c r="AT25" s="26" t="str">
        <f t="shared" si="30"/>
        <v/>
      </c>
      <c r="AU25" s="7">
        <f t="shared" si="31"/>
        <v>0</v>
      </c>
      <c r="BC25" s="7">
        <f t="shared" si="49"/>
        <v>600</v>
      </c>
      <c r="BD25" s="11">
        <f t="shared" si="50"/>
        <v>7.1744535000000011</v>
      </c>
      <c r="BE25" s="11">
        <f t="shared" si="48"/>
        <v>9.7534995823105959</v>
      </c>
      <c r="BF25" s="11">
        <f t="shared" si="48"/>
        <v>12.430255717190734</v>
      </c>
      <c r="BG25" s="11">
        <f t="shared" si="48"/>
        <v>15.207145130246831</v>
      </c>
      <c r="BH25" s="11">
        <f t="shared" si="48"/>
        <v>18.086635677505825</v>
      </c>
      <c r="BI25" s="11">
        <f t="shared" si="48"/>
        <v>21.071240461534462</v>
      </c>
      <c r="BJ25" s="11">
        <f t="shared" si="48"/>
        <v>24.163518453672346</v>
      </c>
      <c r="BK25" s="11">
        <f t="shared" si="48"/>
        <v>27.36607512241784</v>
      </c>
      <c r="BL25" s="11">
        <f t="shared" si="48"/>
        <v>30.681563068006309</v>
      </c>
      <c r="BM25" s="11">
        <f t="shared" si="48"/>
        <v>34.11268266322007</v>
      </c>
      <c r="BN25" s="11">
        <f t="shared" si="48"/>
        <v>37.662182700469828</v>
      </c>
      <c r="BO25" s="11">
        <f t="shared" si="48"/>
        <v>41.332861045187052</v>
      </c>
      <c r="BP25" s="11">
        <f t="shared" si="48"/>
        <v>45.127565295567543</v>
      </c>
      <c r="BQ25" s="11">
        <f t="shared" si="48"/>
        <v>49.049193448705616</v>
      </c>
      <c r="BR25" s="11"/>
      <c r="CQ25" s="2" t="s">
        <v>158</v>
      </c>
      <c r="CS25" s="5" t="str">
        <f t="shared" ref="CS25:DH26" si="56">IFERROR(CS21/$DM21,"")</f>
        <v/>
      </c>
      <c r="CT25" s="5" t="str">
        <f t="shared" si="56"/>
        <v/>
      </c>
      <c r="CU25" s="5" t="str">
        <f t="shared" si="56"/>
        <v/>
      </c>
      <c r="CV25" s="5" t="str">
        <f t="shared" si="56"/>
        <v/>
      </c>
      <c r="CW25" s="5" t="str">
        <f t="shared" si="56"/>
        <v/>
      </c>
      <c r="CX25" s="5" t="str">
        <f t="shared" si="56"/>
        <v/>
      </c>
      <c r="CY25" s="5" t="str">
        <f t="shared" si="56"/>
        <v/>
      </c>
      <c r="CZ25" s="5" t="str">
        <f t="shared" si="56"/>
        <v/>
      </c>
      <c r="DA25" s="5" t="str">
        <f t="shared" si="56"/>
        <v/>
      </c>
      <c r="DB25" s="5" t="str">
        <f t="shared" si="56"/>
        <v/>
      </c>
      <c r="DC25" s="5" t="str">
        <f t="shared" si="56"/>
        <v/>
      </c>
      <c r="DD25" s="5" t="str">
        <f t="shared" si="56"/>
        <v/>
      </c>
      <c r="DE25" s="5" t="str">
        <f t="shared" si="56"/>
        <v/>
      </c>
      <c r="DF25" s="5" t="str">
        <f t="shared" si="56"/>
        <v/>
      </c>
      <c r="DG25" s="5" t="str">
        <f t="shared" si="56"/>
        <v/>
      </c>
      <c r="DH25" s="5" t="str">
        <f t="shared" si="56"/>
        <v/>
      </c>
      <c r="DI25" s="5" t="str">
        <f t="shared" si="55"/>
        <v/>
      </c>
      <c r="DJ25" s="5" t="str">
        <f t="shared" si="55"/>
        <v/>
      </c>
      <c r="DK25" s="5" t="str">
        <f t="shared" si="55"/>
        <v/>
      </c>
      <c r="DL25" s="5" t="str">
        <f t="shared" si="55"/>
        <v/>
      </c>
      <c r="DO25" s="2">
        <f t="shared" si="17"/>
        <v>11</v>
      </c>
      <c r="DP25" s="11">
        <f t="shared" si="0"/>
        <v>0</v>
      </c>
      <c r="DQ25" s="2">
        <f t="shared" si="18"/>
        <v>16.75</v>
      </c>
      <c r="DT25" s="5" t="str">
        <f t="shared" si="33"/>
        <v/>
      </c>
      <c r="DU25" s="5" t="str">
        <f t="shared" si="33"/>
        <v/>
      </c>
      <c r="DV25" s="5" t="str">
        <f t="shared" si="33"/>
        <v/>
      </c>
    </row>
    <row r="26" spans="2:126" x14ac:dyDescent="0.25">
      <c r="BC26" s="7">
        <f t="shared" si="49"/>
        <v>650</v>
      </c>
      <c r="BD26" s="11">
        <f t="shared" si="50"/>
        <v>6.4570081500000009</v>
      </c>
      <c r="BE26" s="11">
        <f t="shared" si="48"/>
        <v>8.8025333730353132</v>
      </c>
      <c r="BF26" s="11">
        <f t="shared" si="48"/>
        <v>11.249381424057614</v>
      </c>
      <c r="BG26" s="11">
        <f t="shared" si="48"/>
        <v>13.800484205698996</v>
      </c>
      <c r="BH26" s="11">
        <f t="shared" si="48"/>
        <v>16.458838466530299</v>
      </c>
      <c r="BI26" s="11">
        <f t="shared" si="48"/>
        <v>19.227506921150191</v>
      </c>
      <c r="BJ26" s="11">
        <f t="shared" si="48"/>
        <v>22.109619385110189</v>
      </c>
      <c r="BK26" s="11">
        <f t="shared" si="48"/>
        <v>25.108373924818359</v>
      </c>
      <c r="BL26" s="11">
        <f t="shared" si="48"/>
        <v>28.227038022565793</v>
      </c>
      <c r="BM26" s="11">
        <f t="shared" si="48"/>
        <v>31.4689497568205</v>
      </c>
      <c r="BN26" s="11">
        <f t="shared" si="48"/>
        <v>34.837518997934573</v>
      </c>
      <c r="BO26" s="11">
        <f t="shared" si="48"/>
        <v>38.336228619410967</v>
      </c>
      <c r="BP26" s="11">
        <f t="shared" si="48"/>
        <v>41.968635724877785</v>
      </c>
      <c r="BQ26" s="11">
        <f t="shared" si="48"/>
        <v>45.738372890917951</v>
      </c>
      <c r="BR26" s="11"/>
      <c r="CQ26" s="2" t="s">
        <v>159</v>
      </c>
      <c r="CS26" s="5" t="str">
        <f t="shared" si="56"/>
        <v/>
      </c>
      <c r="CT26" s="5" t="str">
        <f t="shared" si="55"/>
        <v/>
      </c>
      <c r="CU26" s="5" t="str">
        <f t="shared" si="55"/>
        <v/>
      </c>
      <c r="CV26" s="5" t="str">
        <f t="shared" si="55"/>
        <v/>
      </c>
      <c r="CW26" s="5" t="str">
        <f t="shared" si="55"/>
        <v/>
      </c>
      <c r="CX26" s="5" t="str">
        <f t="shared" si="55"/>
        <v/>
      </c>
      <c r="CY26" s="5" t="str">
        <f t="shared" si="55"/>
        <v/>
      </c>
      <c r="CZ26" s="5" t="str">
        <f t="shared" si="55"/>
        <v/>
      </c>
      <c r="DA26" s="5" t="str">
        <f t="shared" si="55"/>
        <v/>
      </c>
      <c r="DB26" s="5" t="str">
        <f t="shared" si="55"/>
        <v/>
      </c>
      <c r="DC26" s="5" t="str">
        <f t="shared" si="55"/>
        <v/>
      </c>
      <c r="DD26" s="5" t="str">
        <f t="shared" si="55"/>
        <v/>
      </c>
      <c r="DE26" s="5" t="str">
        <f t="shared" si="55"/>
        <v/>
      </c>
      <c r="DF26" s="5" t="str">
        <f t="shared" si="55"/>
        <v/>
      </c>
      <c r="DG26" s="5" t="str">
        <f t="shared" si="55"/>
        <v/>
      </c>
      <c r="DH26" s="5" t="str">
        <f t="shared" si="55"/>
        <v/>
      </c>
      <c r="DI26" s="5" t="str">
        <f t="shared" si="55"/>
        <v/>
      </c>
      <c r="DJ26" s="5" t="str">
        <f t="shared" si="55"/>
        <v/>
      </c>
      <c r="DK26" s="5" t="str">
        <f t="shared" si="55"/>
        <v/>
      </c>
      <c r="DL26" s="5" t="str">
        <f t="shared" si="55"/>
        <v/>
      </c>
      <c r="DO26" s="2">
        <f>+DO25+0.5</f>
        <v>11.5</v>
      </c>
      <c r="DP26" s="11">
        <f t="shared" si="0"/>
        <v>0</v>
      </c>
      <c r="DQ26" s="2">
        <f t="shared" si="18"/>
        <v>17.5</v>
      </c>
      <c r="DT26" s="5" t="str">
        <f t="shared" si="33"/>
        <v/>
      </c>
      <c r="DU26" s="5" t="str">
        <f t="shared" si="33"/>
        <v/>
      </c>
      <c r="DV26" s="5" t="str">
        <f t="shared" si="33"/>
        <v/>
      </c>
    </row>
    <row r="27" spans="2:126" x14ac:dyDescent="0.25">
      <c r="G27" s="8">
        <f>SUM(G6:G25)</f>
        <v>0</v>
      </c>
      <c r="H27" s="8">
        <f>SUM(H6:H25)</f>
        <v>0</v>
      </c>
      <c r="I27" s="8">
        <f>SUM(I6:I25)</f>
        <v>0</v>
      </c>
      <c r="J27" s="8">
        <f t="shared" ref="J27:AQ27" si="57">SUM(J6:J25)</f>
        <v>0</v>
      </c>
      <c r="K27" s="8">
        <f t="shared" si="57"/>
        <v>0</v>
      </c>
      <c r="L27" s="8">
        <f t="shared" si="57"/>
        <v>0</v>
      </c>
      <c r="M27" s="8"/>
      <c r="N27" s="8">
        <f t="shared" si="57"/>
        <v>0</v>
      </c>
      <c r="O27" s="8">
        <f t="shared" si="57"/>
        <v>0</v>
      </c>
      <c r="P27" s="8">
        <f t="shared" si="57"/>
        <v>0</v>
      </c>
      <c r="Q27" s="8">
        <f t="shared" si="57"/>
        <v>0</v>
      </c>
      <c r="R27" s="8">
        <f t="shared" si="57"/>
        <v>0</v>
      </c>
      <c r="S27" s="8">
        <f t="shared" si="57"/>
        <v>0</v>
      </c>
      <c r="T27" s="8"/>
      <c r="U27" s="8">
        <f t="shared" si="57"/>
        <v>0</v>
      </c>
      <c r="V27" s="8">
        <f t="shared" si="57"/>
        <v>0</v>
      </c>
      <c r="W27" s="8">
        <f t="shared" si="57"/>
        <v>0</v>
      </c>
      <c r="X27" s="8">
        <f t="shared" si="57"/>
        <v>0</v>
      </c>
      <c r="Y27" s="8">
        <f t="shared" si="57"/>
        <v>0</v>
      </c>
      <c r="Z27" s="8">
        <f t="shared" si="57"/>
        <v>0</v>
      </c>
      <c r="AA27" s="8"/>
      <c r="AB27" s="8">
        <f t="shared" si="57"/>
        <v>0</v>
      </c>
      <c r="AC27" s="8">
        <f t="shared" si="57"/>
        <v>0</v>
      </c>
      <c r="AD27" s="8">
        <f t="shared" si="57"/>
        <v>0</v>
      </c>
      <c r="AE27" s="8">
        <f t="shared" si="57"/>
        <v>0</v>
      </c>
      <c r="AF27" s="8">
        <f t="shared" si="57"/>
        <v>0</v>
      </c>
      <c r="AG27" s="8">
        <f t="shared" si="57"/>
        <v>0</v>
      </c>
      <c r="AH27" s="8"/>
      <c r="AI27" s="8">
        <f t="shared" si="57"/>
        <v>0</v>
      </c>
      <c r="AJ27" s="8">
        <f t="shared" si="57"/>
        <v>0</v>
      </c>
      <c r="AK27" s="8">
        <f t="shared" si="57"/>
        <v>0</v>
      </c>
      <c r="AL27" s="8">
        <f t="shared" si="57"/>
        <v>0</v>
      </c>
      <c r="AM27" s="8">
        <f t="shared" si="57"/>
        <v>0</v>
      </c>
      <c r="AN27" s="8">
        <f t="shared" si="57"/>
        <v>0</v>
      </c>
      <c r="AO27" s="7">
        <f t="shared" si="57"/>
        <v>0</v>
      </c>
      <c r="AP27" s="7">
        <f t="shared" si="57"/>
        <v>0</v>
      </c>
      <c r="AQ27" s="7">
        <f t="shared" si="57"/>
        <v>0</v>
      </c>
      <c r="BC27" s="7">
        <f t="shared" si="49"/>
        <v>700</v>
      </c>
      <c r="BD27" s="11">
        <f t="shared" si="50"/>
        <v>5.8113073350000013</v>
      </c>
      <c r="BE27" s="11">
        <f t="shared" si="48"/>
        <v>7.9442863691643701</v>
      </c>
      <c r="BF27" s="11">
        <f t="shared" si="48"/>
        <v>10.180690188772139</v>
      </c>
      <c r="BG27" s="11">
        <f t="shared" si="48"/>
        <v>12.523939416671837</v>
      </c>
      <c r="BH27" s="11">
        <f t="shared" si="48"/>
        <v>14.97754300454257</v>
      </c>
      <c r="BI27" s="11">
        <f t="shared" si="48"/>
        <v>17.545100065549544</v>
      </c>
      <c r="BJ27" s="11">
        <f t="shared" si="48"/>
        <v>20.230301737375818</v>
      </c>
      <c r="BK27" s="11">
        <f t="shared" si="48"/>
        <v>23.036933076020837</v>
      </c>
      <c r="BL27" s="11">
        <f t="shared" si="48"/>
        <v>25.968874980760518</v>
      </c>
      <c r="BM27" s="11">
        <f t="shared" si="48"/>
        <v>29.030106150666896</v>
      </c>
      <c r="BN27" s="11">
        <f t="shared" si="48"/>
        <v>32.22470507308946</v>
      </c>
      <c r="BO27" s="11">
        <f t="shared" si="48"/>
        <v>35.55685204450365</v>
      </c>
      <c r="BP27" s="11">
        <f t="shared" si="48"/>
        <v>39.030831224136314</v>
      </c>
      <c r="BQ27" s="11">
        <f t="shared" si="48"/>
        <v>42.651032720780961</v>
      </c>
      <c r="BR27" s="11"/>
      <c r="DO27" s="2">
        <f t="shared" si="17"/>
        <v>12</v>
      </c>
      <c r="DP27" s="11">
        <f t="shared" si="0"/>
        <v>0</v>
      </c>
      <c r="DQ27" s="2">
        <f t="shared" si="18"/>
        <v>18.25</v>
      </c>
    </row>
    <row r="28" spans="2:126" x14ac:dyDescent="0.25">
      <c r="BC28" s="7">
        <f t="shared" si="49"/>
        <v>750</v>
      </c>
      <c r="BD28" s="11">
        <f t="shared" si="50"/>
        <v>5.2301766015000011</v>
      </c>
      <c r="BE28" s="11">
        <f t="shared" si="48"/>
        <v>7.169718448170844</v>
      </c>
      <c r="BF28" s="11">
        <f t="shared" si="48"/>
        <v>9.2135246208387862</v>
      </c>
      <c r="BG28" s="11">
        <f t="shared" si="48"/>
        <v>11.36547502062969</v>
      </c>
      <c r="BH28" s="11">
        <f t="shared" si="48"/>
        <v>13.629564134133735</v>
      </c>
      <c r="BI28" s="11">
        <f t="shared" si="48"/>
        <v>16.009903809813956</v>
      </c>
      <c r="BJ28" s="11">
        <f t="shared" si="48"/>
        <v>18.510726089698867</v>
      </c>
      <c r="BK28" s="11">
        <f t="shared" si="48"/>
        <v>21.136386097249108</v>
      </c>
      <c r="BL28" s="11">
        <f t="shared" si="48"/>
        <v>23.891364982299667</v>
      </c>
      <c r="BM28" s="11">
        <f t="shared" si="48"/>
        <v>26.780272923990196</v>
      </c>
      <c r="BN28" s="11">
        <f t="shared" si="48"/>
        <v>29.807852192607733</v>
      </c>
      <c r="BO28" s="11">
        <f t="shared" si="48"/>
        <v>32.978980271277116</v>
      </c>
      <c r="BP28" s="11">
        <f t="shared" si="48"/>
        <v>36.298673038446751</v>
      </c>
      <c r="BQ28" s="11">
        <f t="shared" si="48"/>
        <v>39.772088012128215</v>
      </c>
      <c r="BR28" s="11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</row>
    <row r="29" spans="2:126" x14ac:dyDescent="0.25">
      <c r="B29" s="2" t="s">
        <v>53</v>
      </c>
      <c r="F29" s="2" t="s">
        <v>59</v>
      </c>
      <c r="BC29" s="7">
        <f t="shared" si="49"/>
        <v>800</v>
      </c>
      <c r="BD29" s="11">
        <f t="shared" si="50"/>
        <v>4.7071589413500012</v>
      </c>
      <c r="BE29" s="11">
        <f t="shared" si="48"/>
        <v>6.4706708994741868</v>
      </c>
      <c r="BF29" s="11">
        <f t="shared" si="48"/>
        <v>8.3382397818590999</v>
      </c>
      <c r="BG29" s="11">
        <f t="shared" si="48"/>
        <v>10.314168581221441</v>
      </c>
      <c r="BH29" s="11">
        <f t="shared" si="48"/>
        <v>12.402903362061696</v>
      </c>
      <c r="BI29" s="11">
        <f t="shared" si="48"/>
        <v>14.60903722645523</v>
      </c>
      <c r="BJ29" s="11">
        <f t="shared" si="48"/>
        <v>16.937314372074457</v>
      </c>
      <c r="BK29" s="11">
        <f t="shared" si="48"/>
        <v>19.392634244226048</v>
      </c>
      <c r="BL29" s="11">
        <f t="shared" si="48"/>
        <v>21.980055783715684</v>
      </c>
      <c r="BM29" s="11">
        <f t="shared" si="48"/>
        <v>24.704801772380943</v>
      </c>
      <c r="BN29" s="11">
        <f t="shared" si="48"/>
        <v>27.572263278162136</v>
      </c>
      <c r="BO29" s="11">
        <f t="shared" si="48"/>
        <v>30.588004201609508</v>
      </c>
      <c r="BP29" s="11">
        <f t="shared" si="48"/>
        <v>33.757765925755457</v>
      </c>
      <c r="BQ29" s="11">
        <f t="shared" si="48"/>
        <v>37.087472071309534</v>
      </c>
      <c r="BR29" s="11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</row>
    <row r="30" spans="2:126" x14ac:dyDescent="0.25">
      <c r="H30" s="2">
        <v>1</v>
      </c>
      <c r="I30" s="2">
        <v>2</v>
      </c>
      <c r="J30" s="2">
        <v>3</v>
      </c>
      <c r="K30" s="2">
        <v>4</v>
      </c>
      <c r="L30" s="2">
        <v>5</v>
      </c>
      <c r="M30" s="2">
        <v>6</v>
      </c>
      <c r="N30" s="2">
        <v>7</v>
      </c>
      <c r="O30" s="2">
        <v>8</v>
      </c>
      <c r="P30" s="2">
        <v>9</v>
      </c>
      <c r="Q30" s="2">
        <v>10</v>
      </c>
      <c r="BC30" s="7">
        <f t="shared" si="49"/>
        <v>850</v>
      </c>
      <c r="BD30" s="11">
        <f t="shared" si="50"/>
        <v>4.2364430472150012</v>
      </c>
      <c r="BE30" s="11">
        <f t="shared" si="48"/>
        <v>5.839780486775453</v>
      </c>
      <c r="BF30" s="11">
        <f t="shared" si="48"/>
        <v>7.5461070025824846</v>
      </c>
      <c r="BG30" s="11">
        <f t="shared" si="48"/>
        <v>9.3601079874584556</v>
      </c>
      <c r="BH30" s="11">
        <f t="shared" si="48"/>
        <v>11.286642059476142</v>
      </c>
      <c r="BI30" s="11">
        <f t="shared" si="48"/>
        <v>13.330746469140394</v>
      </c>
      <c r="BJ30" s="11">
        <f t="shared" si="48"/>
        <v>15.497642650448123</v>
      </c>
      <c r="BK30" s="11">
        <f t="shared" si="48"/>
        <v>17.792741919077393</v>
      </c>
      <c r="BL30" s="11">
        <f t="shared" si="48"/>
        <v>20.22165132101842</v>
      </c>
      <c r="BM30" s="11">
        <f t="shared" si="48"/>
        <v>22.79017963502141</v>
      </c>
      <c r="BN30" s="11">
        <f t="shared" si="48"/>
        <v>25.504343532299963</v>
      </c>
      <c r="BO30" s="11">
        <f t="shared" si="48"/>
        <v>28.370373896992803</v>
      </c>
      <c r="BP30" s="11">
        <f t="shared" si="48"/>
        <v>31.394722310952556</v>
      </c>
      <c r="BQ30" s="11">
        <f t="shared" si="48"/>
        <v>34.584067706496114</v>
      </c>
      <c r="BR30" s="11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</row>
    <row r="31" spans="2:126" x14ac:dyDescent="0.25">
      <c r="B31" s="2">
        <v>1</v>
      </c>
      <c r="C31" s="104">
        <f>+C86</f>
        <v>0</v>
      </c>
      <c r="D31" s="105">
        <f>+C83</f>
        <v>0</v>
      </c>
      <c r="E31" s="4">
        <f>IF(C31="Y",LOOKUP(D31,BD$3:BM$4),0)</f>
        <v>0</v>
      </c>
      <c r="F31" s="2" t="e">
        <f>LOOKUP(D31,BD$12:BM$13)</f>
        <v>#N/A</v>
      </c>
      <c r="G31" s="2">
        <v>1</v>
      </c>
      <c r="H31" s="4">
        <f>IF(C$83=$G31,$F$33,0)</f>
        <v>0</v>
      </c>
      <c r="I31" s="4">
        <f>IF(D$83=$G31,$F$38,0)</f>
        <v>0</v>
      </c>
      <c r="J31" s="4">
        <f>IF(E$83=$G31,$F$43,0)</f>
        <v>0</v>
      </c>
      <c r="K31" s="4">
        <f>IF(F$83=$G31,$F$48,0)</f>
        <v>0</v>
      </c>
      <c r="L31" s="4">
        <f>IF(G$83=$G31,$F$53,0)</f>
        <v>0</v>
      </c>
      <c r="M31" s="4">
        <f>IF(H$83=$G31,$F$58,0)</f>
        <v>0</v>
      </c>
      <c r="N31" s="4">
        <f>IF(I$83=$G31,$F$63,0)</f>
        <v>0</v>
      </c>
      <c r="O31" s="4">
        <f>IF(J$83=$G31,$F$68,0)</f>
        <v>0</v>
      </c>
      <c r="P31" s="4">
        <f>IF(K$83=$G31,$F$73,0)</f>
        <v>0</v>
      </c>
      <c r="Q31" s="4">
        <f>IF(L$83=$G31,$F$78,0)</f>
        <v>0</v>
      </c>
      <c r="AP31" s="7"/>
      <c r="BC31" s="7">
        <f t="shared" si="49"/>
        <v>900</v>
      </c>
      <c r="BD31" s="11">
        <f t="shared" si="50"/>
        <v>3.8127987424935013</v>
      </c>
      <c r="BE31" s="11">
        <f t="shared" si="48"/>
        <v>5.2704018893148463</v>
      </c>
      <c r="BF31" s="11">
        <f t="shared" si="48"/>
        <v>6.8292268373371483</v>
      </c>
      <c r="BG31" s="11">
        <f t="shared" si="48"/>
        <v>8.4942979986185474</v>
      </c>
      <c r="BH31" s="11">
        <f t="shared" si="48"/>
        <v>10.270844274123286</v>
      </c>
      <c r="BI31" s="11">
        <f t="shared" si="48"/>
        <v>12.164306153090607</v>
      </c>
      <c r="BJ31" s="11">
        <f t="shared" si="48"/>
        <v>14.180343025160028</v>
      </c>
      <c r="BK31" s="11">
        <f t="shared" si="48"/>
        <v>16.324840710753502</v>
      </c>
      <c r="BL31" s="11">
        <f t="shared" si="48"/>
        <v>18.603919215336937</v>
      </c>
      <c r="BM31" s="11">
        <f t="shared" si="48"/>
        <v>21.02394071330724</v>
      </c>
      <c r="BN31" s="11">
        <f t="shared" si="48"/>
        <v>23.591517767377454</v>
      </c>
      <c r="BO31" s="11">
        <f t="shared" si="48"/>
        <v>26.313521789460808</v>
      </c>
      <c r="BP31" s="11">
        <f t="shared" si="48"/>
        <v>29.197091749185859</v>
      </c>
      <c r="BQ31" s="11">
        <f t="shared" si="48"/>
        <v>32.249643136307604</v>
      </c>
      <c r="BR31" s="11"/>
    </row>
    <row r="32" spans="2:126" x14ac:dyDescent="0.25">
      <c r="C32" s="104">
        <f t="shared" ref="C32:C34" si="58">+C87</f>
        <v>0</v>
      </c>
      <c r="D32" s="7">
        <f>+D31</f>
        <v>0</v>
      </c>
      <c r="E32" s="4">
        <f>IF(C32="Y",LOOKUP(D32,BD$5:BM$6),0)</f>
        <v>0</v>
      </c>
      <c r="G32" s="2">
        <v>2</v>
      </c>
      <c r="H32" s="4">
        <f>IF(C$83=$G32,$F$33,0)</f>
        <v>0</v>
      </c>
      <c r="I32" s="4">
        <f>IF(D$83=$G32,$F$38,0)</f>
        <v>0</v>
      </c>
      <c r="J32" s="4">
        <f>IF(E$83=$G32,$F$43,0)</f>
        <v>0</v>
      </c>
      <c r="K32" s="4">
        <f>IF(F$83=$G32,$F$48,0)</f>
        <v>0</v>
      </c>
      <c r="L32" s="4">
        <f>IF(G$83=$G32,$F$53,0)</f>
        <v>0</v>
      </c>
      <c r="M32" s="4">
        <f>IF(H$83=$G32,$F$58,0)</f>
        <v>0</v>
      </c>
      <c r="N32" s="4">
        <f>IF(I$83=$G32,$F$63,0)</f>
        <v>0</v>
      </c>
      <c r="O32" s="4">
        <f>IF(J$83=$G32,$F$68,0)</f>
        <v>0</v>
      </c>
      <c r="P32" s="4">
        <f>IF(K$83=$G32,$F$73,0)</f>
        <v>0</v>
      </c>
      <c r="Q32" s="4">
        <f>IF(L$83=$G32,$F$78,0)</f>
        <v>0</v>
      </c>
      <c r="BC32" s="7">
        <f t="shared" si="49"/>
        <v>950</v>
      </c>
      <c r="BD32" s="11">
        <f t="shared" si="50"/>
        <v>3.4315188682441513</v>
      </c>
      <c r="BE32" s="11">
        <f t="shared" si="48"/>
        <v>4.7565377051066484</v>
      </c>
      <c r="BF32" s="11">
        <f t="shared" si="48"/>
        <v>6.1804502877901184</v>
      </c>
      <c r="BG32" s="11">
        <f t="shared" si="48"/>
        <v>7.708575433746331</v>
      </c>
      <c r="BH32" s="11">
        <f t="shared" si="48"/>
        <v>9.3464682894521882</v>
      </c>
      <c r="BI32" s="11">
        <f t="shared" si="48"/>
        <v>11.099929364695175</v>
      </c>
      <c r="BJ32" s="11">
        <f t="shared" si="48"/>
        <v>12.975013868021421</v>
      </c>
      <c r="BK32" s="11">
        <f t="shared" si="48"/>
        <v>14.978041352116332</v>
      </c>
      <c r="BL32" s="11">
        <f t="shared" si="48"/>
        <v>17.115605678109976</v>
      </c>
      <c r="BM32" s="11">
        <f t="shared" si="48"/>
        <v>19.394585308025921</v>
      </c>
      <c r="BN32" s="11">
        <f t="shared" si="48"/>
        <v>21.822153934824133</v>
      </c>
      <c r="BO32" s="11">
        <f t="shared" si="48"/>
        <v>24.405791459724885</v>
      </c>
      <c r="BP32" s="11">
        <f t="shared" si="48"/>
        <v>27.153295326742832</v>
      </c>
      <c r="BQ32" s="11">
        <f t="shared" si="48"/>
        <v>30.072792224606818</v>
      </c>
      <c r="BR32" s="11"/>
      <c r="CS32" s="2" t="str">
        <f>+CS6</f>
        <v/>
      </c>
      <c r="CT32" s="2" t="str">
        <f t="shared" ref="CT32:DL33" si="59">+CT6</f>
        <v/>
      </c>
      <c r="CU32" s="2" t="str">
        <f t="shared" si="59"/>
        <v/>
      </c>
      <c r="CV32" s="2" t="str">
        <f t="shared" si="59"/>
        <v/>
      </c>
      <c r="CW32" s="2" t="str">
        <f t="shared" si="59"/>
        <v/>
      </c>
      <c r="CX32" s="2" t="str">
        <f t="shared" si="59"/>
        <v/>
      </c>
      <c r="CY32" s="2" t="str">
        <f t="shared" si="59"/>
        <v/>
      </c>
      <c r="CZ32" s="2" t="str">
        <f t="shared" si="59"/>
        <v/>
      </c>
      <c r="DA32" s="2" t="str">
        <f t="shared" si="59"/>
        <v/>
      </c>
      <c r="DB32" s="2" t="str">
        <f t="shared" si="59"/>
        <v/>
      </c>
      <c r="DC32" s="2" t="str">
        <f t="shared" si="59"/>
        <v/>
      </c>
      <c r="DD32" s="2" t="str">
        <f t="shared" si="59"/>
        <v/>
      </c>
      <c r="DE32" s="2" t="str">
        <f t="shared" si="59"/>
        <v/>
      </c>
      <c r="DF32" s="2" t="str">
        <f t="shared" si="59"/>
        <v/>
      </c>
      <c r="DG32" s="2" t="str">
        <f t="shared" si="59"/>
        <v/>
      </c>
      <c r="DH32" s="2" t="str">
        <f t="shared" si="59"/>
        <v/>
      </c>
      <c r="DI32" s="2" t="str">
        <f t="shared" si="59"/>
        <v/>
      </c>
      <c r="DJ32" s="2" t="str">
        <f t="shared" si="59"/>
        <v/>
      </c>
      <c r="DK32" s="2" t="str">
        <f t="shared" si="59"/>
        <v/>
      </c>
      <c r="DL32" s="2" t="str">
        <f t="shared" si="59"/>
        <v/>
      </c>
    </row>
    <row r="33" spans="2:116" x14ac:dyDescent="0.25">
      <c r="C33" s="104">
        <f t="shared" si="58"/>
        <v>0</v>
      </c>
      <c r="D33" s="7">
        <f t="shared" ref="D33:D34" si="60">+D32</f>
        <v>0</v>
      </c>
      <c r="E33" s="4">
        <f>IF(C33="Y",LOOKUP(D33,BD$7:BM$8),0)</f>
        <v>0</v>
      </c>
      <c r="F33" s="4" t="e">
        <f>MIN(1,F31*E35)</f>
        <v>#N/A</v>
      </c>
      <c r="G33" s="2">
        <v>3</v>
      </c>
      <c r="H33" s="4">
        <f>IF(C$83=$G33,$F$33,0)</f>
        <v>0</v>
      </c>
      <c r="I33" s="4">
        <f>IF(D$83=$G33,$F$38,0)</f>
        <v>0</v>
      </c>
      <c r="J33" s="4">
        <f>IF(E$83=$G33,$F$43,0)</f>
        <v>0</v>
      </c>
      <c r="K33" s="4">
        <f>IF(F$83=$G33,$F$48,0)</f>
        <v>0</v>
      </c>
      <c r="L33" s="4">
        <f>IF(G$83=$G33,$F$53,0)</f>
        <v>0</v>
      </c>
      <c r="M33" s="4">
        <f>IF(H$83=$G33,$F$58,0)</f>
        <v>0</v>
      </c>
      <c r="N33" s="4">
        <f>IF(I$83=$G33,$F$63,0)</f>
        <v>0</v>
      </c>
      <c r="O33" s="4">
        <f>IF(J$83=$G33,$F$68,0)</f>
        <v>0</v>
      </c>
      <c r="P33" s="4">
        <f>IF(K$83=$G33,$F$73,0)</f>
        <v>0</v>
      </c>
      <c r="Q33" s="4">
        <f>IF(L$83=$G33,$F$78,0)</f>
        <v>0</v>
      </c>
      <c r="BC33" s="7">
        <f t="shared" si="49"/>
        <v>1000</v>
      </c>
      <c r="BD33" s="11">
        <f t="shared" si="50"/>
        <v>3.0883669814197363</v>
      </c>
      <c r="BE33" s="11">
        <f t="shared" si="48"/>
        <v>4.2927752788587501</v>
      </c>
      <c r="BF33" s="11">
        <f t="shared" si="48"/>
        <v>5.5933075104500567</v>
      </c>
      <c r="BG33" s="11">
        <f t="shared" si="48"/>
        <v>6.9955322061247944</v>
      </c>
      <c r="BH33" s="11">
        <f t="shared" si="48"/>
        <v>8.5052861434014897</v>
      </c>
      <c r="BI33" s="11">
        <f t="shared" si="48"/>
        <v>10.128685545284345</v>
      </c>
      <c r="BJ33" s="11">
        <f t="shared" si="48"/>
        <v>11.872137689239596</v>
      </c>
      <c r="BK33" s="11">
        <f t="shared" si="48"/>
        <v>13.742352940566729</v>
      </c>
      <c r="BL33" s="11">
        <f t="shared" si="48"/>
        <v>15.746357223861171</v>
      </c>
      <c r="BM33" s="11">
        <f t="shared" si="48"/>
        <v>17.891504946653903</v>
      </c>
      <c r="BN33" s="11">
        <f t="shared" si="48"/>
        <v>20.185492389712312</v>
      </c>
      <c r="BO33" s="11">
        <f t="shared" si="48"/>
        <v>22.636371578894817</v>
      </c>
      <c r="BP33" s="11">
        <f t="shared" si="48"/>
        <v>25.252564653870817</v>
      </c>
      <c r="BQ33" s="11">
        <f t="shared" si="48"/>
        <v>28.042878749445837</v>
      </c>
      <c r="BR33" s="11"/>
      <c r="CS33" s="2" t="str">
        <f>+CS7</f>
        <v/>
      </c>
      <c r="CT33" s="2" t="str">
        <f t="shared" si="59"/>
        <v/>
      </c>
      <c r="CU33" s="2" t="str">
        <f t="shared" si="59"/>
        <v/>
      </c>
      <c r="CV33" s="2" t="str">
        <f t="shared" si="59"/>
        <v/>
      </c>
      <c r="CW33" s="2" t="str">
        <f t="shared" si="59"/>
        <v/>
      </c>
      <c r="CX33" s="2" t="str">
        <f t="shared" si="59"/>
        <v/>
      </c>
      <c r="CY33" s="2" t="str">
        <f t="shared" si="59"/>
        <v/>
      </c>
      <c r="CZ33" s="2" t="str">
        <f t="shared" si="59"/>
        <v/>
      </c>
      <c r="DA33" s="2" t="str">
        <f t="shared" si="59"/>
        <v/>
      </c>
      <c r="DB33" s="2" t="str">
        <f t="shared" si="59"/>
        <v/>
      </c>
      <c r="DC33" s="2" t="str">
        <f t="shared" si="59"/>
        <v/>
      </c>
      <c r="DD33" s="2" t="str">
        <f t="shared" si="59"/>
        <v/>
      </c>
      <c r="DE33" s="2" t="str">
        <f t="shared" si="59"/>
        <v/>
      </c>
      <c r="DF33" s="2" t="str">
        <f t="shared" si="59"/>
        <v/>
      </c>
      <c r="DG33" s="2" t="str">
        <f t="shared" si="59"/>
        <v/>
      </c>
      <c r="DH33" s="2" t="str">
        <f t="shared" si="59"/>
        <v/>
      </c>
      <c r="DI33" s="2" t="str">
        <f t="shared" si="59"/>
        <v/>
      </c>
      <c r="DJ33" s="2" t="str">
        <f t="shared" si="59"/>
        <v/>
      </c>
      <c r="DK33" s="2" t="str">
        <f t="shared" si="59"/>
        <v/>
      </c>
      <c r="DL33" s="2" t="str">
        <f t="shared" si="59"/>
        <v/>
      </c>
    </row>
    <row r="34" spans="2:116" x14ac:dyDescent="0.25">
      <c r="C34" s="104">
        <f t="shared" si="58"/>
        <v>0</v>
      </c>
      <c r="D34" s="7">
        <f t="shared" si="60"/>
        <v>0</v>
      </c>
      <c r="E34" s="4">
        <f>IF(C34="Y",LOOKUP(D34,BD$9:BM$10),0)</f>
        <v>0</v>
      </c>
      <c r="G34" s="2">
        <v>4</v>
      </c>
      <c r="H34" s="4">
        <f t="shared" ref="H34:H40" si="61">IF(C$83=$G34,$F$33,0)</f>
        <v>0</v>
      </c>
      <c r="I34" s="4">
        <f t="shared" ref="I34:I40" si="62">IF(D$83=$G34,$F$38,0)</f>
        <v>0</v>
      </c>
      <c r="J34" s="4">
        <f t="shared" ref="J34:J40" si="63">IF(E$83=$G34,$F$43,0)</f>
        <v>0</v>
      </c>
      <c r="K34" s="4">
        <f t="shared" ref="K34:K40" si="64">IF(F$83=$G34,$F$48,0)</f>
        <v>0</v>
      </c>
      <c r="L34" s="4">
        <f t="shared" ref="L34:L40" si="65">IF(G$83=$G34,$F$53,0)</f>
        <v>0</v>
      </c>
      <c r="M34" s="4">
        <f t="shared" ref="M34:M40" si="66">IF(H$83=$G34,$F$58,0)</f>
        <v>0</v>
      </c>
      <c r="N34" s="4">
        <f t="shared" ref="N34:N40" si="67">IF(I$83=$G34,$F$63,0)</f>
        <v>0</v>
      </c>
      <c r="O34" s="4">
        <f t="shared" ref="O34:O40" si="68">IF(J$83=$G34,$F$68,0)</f>
        <v>0</v>
      </c>
      <c r="P34" s="4">
        <f t="shared" ref="P34:P40" si="69">IF(K$83=$G34,$F$73,0)</f>
        <v>0</v>
      </c>
      <c r="Q34" s="4">
        <f t="shared" ref="Q34:Q40" si="70">IF(L$83=$G34,$F$78,0)</f>
        <v>0</v>
      </c>
      <c r="BC34" s="7">
        <f t="shared" si="49"/>
        <v>1050</v>
      </c>
      <c r="BD34" s="11">
        <f t="shared" si="50"/>
        <v>2.7795302832777629</v>
      </c>
      <c r="BE34" s="11">
        <f t="shared" si="48"/>
        <v>3.8742296891700216</v>
      </c>
      <c r="BF34" s="11">
        <f t="shared" si="48"/>
        <v>5.0619432969573008</v>
      </c>
      <c r="BG34" s="11">
        <f t="shared" si="48"/>
        <v>6.3484454770582497</v>
      </c>
      <c r="BH34" s="11">
        <f t="shared" si="48"/>
        <v>7.7398103904953537</v>
      </c>
      <c r="BI34" s="11">
        <f t="shared" si="48"/>
        <v>9.2424255600719629</v>
      </c>
      <c r="BJ34" s="11">
        <f t="shared" si="48"/>
        <v>10.863005985654226</v>
      </c>
      <c r="BK34" s="11">
        <f t="shared" si="48"/>
        <v>12.60860882296997</v>
      </c>
      <c r="BL34" s="11">
        <f t="shared" si="48"/>
        <v>14.486648645952272</v>
      </c>
      <c r="BM34" s="11">
        <f t="shared" si="48"/>
        <v>16.504913313288217</v>
      </c>
      <c r="BN34" s="11">
        <f t="shared" si="48"/>
        <v>18.671580460483877</v>
      </c>
      <c r="BO34" s="11">
        <f t="shared" si="48"/>
        <v>20.995234639424929</v>
      </c>
      <c r="BP34" s="11">
        <f t="shared" si="48"/>
        <v>23.484885128099844</v>
      </c>
      <c r="BQ34" s="11">
        <f t="shared" si="48"/>
        <v>26.149984433858226</v>
      </c>
      <c r="BR34" s="11"/>
    </row>
    <row r="35" spans="2:116" x14ac:dyDescent="0.25">
      <c r="E35" s="10">
        <f>SUM(E31:E34)</f>
        <v>0</v>
      </c>
      <c r="G35" s="2">
        <v>5</v>
      </c>
      <c r="H35" s="4">
        <f t="shared" si="61"/>
        <v>0</v>
      </c>
      <c r="I35" s="4">
        <f t="shared" si="62"/>
        <v>0</v>
      </c>
      <c r="J35" s="4">
        <f t="shared" si="63"/>
        <v>0</v>
      </c>
      <c r="K35" s="4">
        <f t="shared" si="64"/>
        <v>0</v>
      </c>
      <c r="L35" s="4">
        <f t="shared" si="65"/>
        <v>0</v>
      </c>
      <c r="M35" s="4">
        <f t="shared" si="66"/>
        <v>0</v>
      </c>
      <c r="N35" s="4">
        <f t="shared" si="67"/>
        <v>0</v>
      </c>
      <c r="O35" s="4">
        <f t="shared" si="68"/>
        <v>0</v>
      </c>
      <c r="P35" s="4">
        <f t="shared" si="69"/>
        <v>0</v>
      </c>
      <c r="Q35" s="4">
        <f t="shared" si="70"/>
        <v>0</v>
      </c>
      <c r="BC35" s="7">
        <f t="shared" si="49"/>
        <v>1100</v>
      </c>
      <c r="BD35" s="11">
        <f t="shared" si="50"/>
        <v>2.5015772549499866</v>
      </c>
      <c r="BE35" s="11">
        <f t="shared" si="50"/>
        <v>3.4964922944759445</v>
      </c>
      <c r="BF35" s="11">
        <f t="shared" si="50"/>
        <v>4.5810586837463569</v>
      </c>
      <c r="BG35" s="11">
        <f t="shared" si="50"/>
        <v>5.7612142704303606</v>
      </c>
      <c r="BH35" s="11">
        <f t="shared" si="50"/>
        <v>7.0432274553507703</v>
      </c>
      <c r="BI35" s="11">
        <f t="shared" si="50"/>
        <v>8.4337133235656641</v>
      </c>
      <c r="BJ35" s="11">
        <f t="shared" si="50"/>
        <v>9.9396504768736129</v>
      </c>
      <c r="BK35" s="11">
        <f t="shared" si="50"/>
        <v>11.568398595074942</v>
      </c>
      <c r="BL35" s="11">
        <f t="shared" si="50"/>
        <v>13.327716754276084</v>
      </c>
      <c r="BM35" s="11">
        <f t="shared" si="50"/>
        <v>15.225782531508372</v>
      </c>
      <c r="BN35" s="11">
        <f t="shared" si="50"/>
        <v>17.271211925947576</v>
      </c>
      <c r="BO35" s="11">
        <f t="shared" si="50"/>
        <v>19.473080128066609</v>
      </c>
      <c r="BP35" s="11">
        <f t="shared" si="50"/>
        <v>21.840943169132839</v>
      </c>
      <c r="BQ35" s="11">
        <f t="shared" si="50"/>
        <v>24.384860484572776</v>
      </c>
      <c r="BR35" s="11"/>
    </row>
    <row r="36" spans="2:116" x14ac:dyDescent="0.25">
      <c r="B36" s="2">
        <v>2</v>
      </c>
      <c r="C36" s="104">
        <f>+D86</f>
        <v>0</v>
      </c>
      <c r="D36" s="105">
        <f>+D83</f>
        <v>0</v>
      </c>
      <c r="E36" s="4">
        <f>IF(C36="Y",LOOKUP(D36,BD$3:BM$4),0)</f>
        <v>0</v>
      </c>
      <c r="F36" s="2" t="e">
        <f>LOOKUP(D36,BD$12:BM$13)</f>
        <v>#N/A</v>
      </c>
      <c r="G36" s="2">
        <v>6</v>
      </c>
      <c r="H36" s="4">
        <f t="shared" si="61"/>
        <v>0</v>
      </c>
      <c r="I36" s="4">
        <f t="shared" si="62"/>
        <v>0</v>
      </c>
      <c r="J36" s="4">
        <f t="shared" si="63"/>
        <v>0</v>
      </c>
      <c r="K36" s="4">
        <f t="shared" si="64"/>
        <v>0</v>
      </c>
      <c r="L36" s="4">
        <f t="shared" si="65"/>
        <v>0</v>
      </c>
      <c r="M36" s="4">
        <f t="shared" si="66"/>
        <v>0</v>
      </c>
      <c r="N36" s="4">
        <f t="shared" si="67"/>
        <v>0</v>
      </c>
      <c r="O36" s="4">
        <f t="shared" si="68"/>
        <v>0</v>
      </c>
      <c r="P36" s="4">
        <f t="shared" si="69"/>
        <v>0</v>
      </c>
      <c r="Q36" s="4">
        <f t="shared" si="70"/>
        <v>0</v>
      </c>
      <c r="BC36" s="7">
        <f t="shared" si="49"/>
        <v>1150</v>
      </c>
      <c r="BD36" s="11">
        <f t="shared" si="50"/>
        <v>2.2514195294549881</v>
      </c>
      <c r="BE36" s="11">
        <f t="shared" si="50"/>
        <v>3.1555842957645397</v>
      </c>
      <c r="BF36" s="11">
        <f t="shared" si="50"/>
        <v>4.1458581087904527</v>
      </c>
      <c r="BG36" s="11">
        <f t="shared" si="50"/>
        <v>5.2283019504155517</v>
      </c>
      <c r="BH36" s="11">
        <f t="shared" si="50"/>
        <v>6.4093369843692001</v>
      </c>
      <c r="BI36" s="11">
        <f t="shared" si="50"/>
        <v>7.6957634077536667</v>
      </c>
      <c r="BJ36" s="11">
        <f t="shared" si="50"/>
        <v>9.0947801863393529</v>
      </c>
      <c r="BK36" s="11">
        <f t="shared" si="50"/>
        <v>10.614005710981255</v>
      </c>
      <c r="BL36" s="11">
        <f t="shared" si="50"/>
        <v>12.261499413933992</v>
      </c>
      <c r="BM36" s="11">
        <f t="shared" si="50"/>
        <v>14.045784385316466</v>
      </c>
      <c r="BN36" s="11">
        <f t="shared" si="50"/>
        <v>15.975871031501498</v>
      </c>
      <c r="BO36" s="11">
        <f t="shared" si="50"/>
        <v>18.061281818781769</v>
      </c>
      <c r="BP36" s="11">
        <f t="shared" si="50"/>
        <v>20.312077147293525</v>
      </c>
      <c r="BQ36" s="11">
        <f t="shared" si="50"/>
        <v>22.738882401864096</v>
      </c>
      <c r="BR36" s="11"/>
    </row>
    <row r="37" spans="2:116" x14ac:dyDescent="0.25">
      <c r="C37" s="104">
        <f t="shared" ref="C37:C39" si="71">+D87</f>
        <v>0</v>
      </c>
      <c r="D37" s="7">
        <f>+D36</f>
        <v>0</v>
      </c>
      <c r="E37" s="4">
        <f>IF(C37="Y",LOOKUP(D37,BD$5:BM$6),0)</f>
        <v>0</v>
      </c>
      <c r="G37" s="2">
        <v>7</v>
      </c>
      <c r="H37" s="4">
        <f t="shared" si="61"/>
        <v>0</v>
      </c>
      <c r="I37" s="4">
        <f t="shared" si="62"/>
        <v>0</v>
      </c>
      <c r="J37" s="4">
        <f t="shared" si="63"/>
        <v>0</v>
      </c>
      <c r="K37" s="4">
        <f t="shared" si="64"/>
        <v>0</v>
      </c>
      <c r="L37" s="4">
        <f t="shared" si="65"/>
        <v>0</v>
      </c>
      <c r="M37" s="4">
        <f t="shared" si="66"/>
        <v>0</v>
      </c>
      <c r="N37" s="4">
        <f t="shared" si="67"/>
        <v>0</v>
      </c>
      <c r="O37" s="4">
        <f t="shared" si="68"/>
        <v>0</v>
      </c>
      <c r="P37" s="4">
        <f t="shared" si="69"/>
        <v>0</v>
      </c>
      <c r="Q37" s="4">
        <f t="shared" si="70"/>
        <v>0</v>
      </c>
      <c r="BC37" s="7">
        <f t="shared" si="49"/>
        <v>1200</v>
      </c>
      <c r="BD37" s="11">
        <f t="shared" si="50"/>
        <v>2.0262775765094894</v>
      </c>
      <c r="BE37" s="11">
        <f t="shared" si="50"/>
        <v>2.847914826927497</v>
      </c>
      <c r="BF37" s="11">
        <f t="shared" si="50"/>
        <v>3.7520015884553595</v>
      </c>
      <c r="BG37" s="11">
        <f t="shared" si="50"/>
        <v>4.7446840200021123</v>
      </c>
      <c r="BH37" s="11">
        <f t="shared" si="50"/>
        <v>5.8324966557759712</v>
      </c>
      <c r="BI37" s="11">
        <f t="shared" si="50"/>
        <v>7.0223841095752189</v>
      </c>
      <c r="BJ37" s="11">
        <f t="shared" si="50"/>
        <v>8.3217238705005059</v>
      </c>
      <c r="BK37" s="11">
        <f t="shared" si="50"/>
        <v>9.7383502398252979</v>
      </c>
      <c r="BL37" s="11">
        <f t="shared" si="50"/>
        <v>11.280579460819267</v>
      </c>
      <c r="BM37" s="11">
        <f t="shared" si="50"/>
        <v>12.957236095454434</v>
      </c>
      <c r="BN37" s="11">
        <f t="shared" si="50"/>
        <v>14.777680704138877</v>
      </c>
      <c r="BO37" s="11">
        <f t="shared" si="50"/>
        <v>16.75183888692008</v>
      </c>
      <c r="BP37" s="11">
        <f t="shared" si="50"/>
        <v>18.890231746982966</v>
      </c>
      <c r="BQ37" s="11">
        <f t="shared" si="50"/>
        <v>21.204007839738253</v>
      </c>
      <c r="BR37" s="11"/>
      <c r="CS37" s="2">
        <v>1</v>
      </c>
      <c r="CT37" s="6" t="str">
        <f t="array" ref="CT37:CV56">TRANSPOSE(CS24:DL26)</f>
        <v/>
      </c>
      <c r="CU37" s="6" t="str">
        <v/>
      </c>
      <c r="CV37" s="6" t="str">
        <v/>
      </c>
      <c r="CX37" s="6"/>
      <c r="CY37" s="6"/>
      <c r="CZ37" s="6"/>
    </row>
    <row r="38" spans="2:116" x14ac:dyDescent="0.25">
      <c r="C38" s="104">
        <f t="shared" si="71"/>
        <v>0</v>
      </c>
      <c r="D38" s="7">
        <f t="shared" ref="D38:D39" si="72">+D37</f>
        <v>0</v>
      </c>
      <c r="E38" s="4">
        <f>IF(C38="Y",LOOKUP(D38,BD$7:BM$8),0)</f>
        <v>0</v>
      </c>
      <c r="F38" s="4" t="e">
        <f>MIN(1,F36*E40)</f>
        <v>#N/A</v>
      </c>
      <c r="G38" s="2">
        <v>8</v>
      </c>
      <c r="H38" s="4">
        <f t="shared" si="61"/>
        <v>0</v>
      </c>
      <c r="I38" s="4">
        <f t="shared" si="62"/>
        <v>0</v>
      </c>
      <c r="J38" s="4">
        <f t="shared" si="63"/>
        <v>0</v>
      </c>
      <c r="K38" s="4">
        <f t="shared" si="64"/>
        <v>0</v>
      </c>
      <c r="L38" s="4">
        <f t="shared" si="65"/>
        <v>0</v>
      </c>
      <c r="M38" s="4">
        <f t="shared" si="66"/>
        <v>0</v>
      </c>
      <c r="N38" s="4">
        <f t="shared" si="67"/>
        <v>0</v>
      </c>
      <c r="O38" s="4">
        <f t="shared" si="68"/>
        <v>0</v>
      </c>
      <c r="P38" s="4">
        <f t="shared" si="69"/>
        <v>0</v>
      </c>
      <c r="Q38" s="4">
        <f t="shared" si="70"/>
        <v>0</v>
      </c>
      <c r="BC38" s="7">
        <f t="shared" si="49"/>
        <v>1250</v>
      </c>
      <c r="BD38" s="11">
        <f t="shared" si="50"/>
        <v>1.8236498188585404</v>
      </c>
      <c r="BE38" s="11">
        <f t="shared" si="50"/>
        <v>2.5702431313020657</v>
      </c>
      <c r="BF38" s="11">
        <f t="shared" si="50"/>
        <v>3.3955614375521002</v>
      </c>
      <c r="BG38" s="11">
        <f t="shared" si="50"/>
        <v>4.305800748151916</v>
      </c>
      <c r="BH38" s="11">
        <f t="shared" si="50"/>
        <v>5.3075719567561324</v>
      </c>
      <c r="BI38" s="11">
        <f t="shared" si="50"/>
        <v>6.4079254999873854</v>
      </c>
      <c r="BJ38" s="11">
        <f t="shared" si="50"/>
        <v>7.6143773415079608</v>
      </c>
      <c r="BK38" s="11">
        <f t="shared" si="50"/>
        <v>8.9349363450397075</v>
      </c>
      <c r="BL38" s="11">
        <f t="shared" si="50"/>
        <v>10.37813310395372</v>
      </c>
      <c r="BM38" s="11">
        <f t="shared" si="50"/>
        <v>11.953050298056709</v>
      </c>
      <c r="BN38" s="11">
        <f t="shared" si="50"/>
        <v>13.669354651328455</v>
      </c>
      <c r="BO38" s="11">
        <f t="shared" si="50"/>
        <v>15.537330567618364</v>
      </c>
      <c r="BP38" s="11">
        <f t="shared" si="50"/>
        <v>17.567915524694147</v>
      </c>
      <c r="BQ38" s="11">
        <f t="shared" si="50"/>
        <v>19.772737310555907</v>
      </c>
      <c r="BR38" s="11"/>
      <c r="CS38" s="2">
        <v>2</v>
      </c>
      <c r="CT38" s="6" t="str">
        <v/>
      </c>
      <c r="CU38" s="6" t="str">
        <v/>
      </c>
      <c r="CV38" s="6" t="str">
        <v/>
      </c>
      <c r="CX38" s="6"/>
      <c r="CY38" s="6"/>
      <c r="CZ38" s="6"/>
    </row>
    <row r="39" spans="2:116" x14ac:dyDescent="0.25">
      <c r="C39" s="104">
        <f t="shared" si="71"/>
        <v>0</v>
      </c>
      <c r="D39" s="7">
        <f t="shared" si="72"/>
        <v>0</v>
      </c>
      <c r="E39" s="4">
        <f>IF(C39="Y",LOOKUP(D39,BD$9:BM$10),0)</f>
        <v>0</v>
      </c>
      <c r="G39" s="2">
        <v>9</v>
      </c>
      <c r="H39" s="4">
        <f t="shared" si="61"/>
        <v>0</v>
      </c>
      <c r="I39" s="4">
        <f t="shared" si="62"/>
        <v>0</v>
      </c>
      <c r="J39" s="4">
        <f t="shared" si="63"/>
        <v>0</v>
      </c>
      <c r="K39" s="4">
        <f t="shared" si="64"/>
        <v>0</v>
      </c>
      <c r="L39" s="4">
        <f t="shared" si="65"/>
        <v>0</v>
      </c>
      <c r="M39" s="4">
        <f t="shared" si="66"/>
        <v>0</v>
      </c>
      <c r="N39" s="4">
        <f t="shared" si="67"/>
        <v>0</v>
      </c>
      <c r="O39" s="4">
        <f t="shared" si="68"/>
        <v>0</v>
      </c>
      <c r="P39" s="4">
        <f t="shared" si="69"/>
        <v>0</v>
      </c>
      <c r="Q39" s="4">
        <f t="shared" si="70"/>
        <v>0</v>
      </c>
      <c r="BC39" s="7">
        <f t="shared" si="49"/>
        <v>1300</v>
      </c>
      <c r="BD39" s="11">
        <f t="shared" si="50"/>
        <v>1.6412848369726865</v>
      </c>
      <c r="BE39" s="11">
        <f t="shared" si="50"/>
        <v>2.3196444260001141</v>
      </c>
      <c r="BF39" s="11">
        <f t="shared" si="50"/>
        <v>3.0729831009846502</v>
      </c>
      <c r="BG39" s="11">
        <f t="shared" si="50"/>
        <v>3.9075141789478631</v>
      </c>
      <c r="BH39" s="11">
        <f t="shared" si="50"/>
        <v>4.8298904806480794</v>
      </c>
      <c r="BI39" s="11">
        <f t="shared" si="50"/>
        <v>5.8472320187384872</v>
      </c>
      <c r="BJ39" s="11">
        <f t="shared" si="50"/>
        <v>6.9671552674797814</v>
      </c>
      <c r="BK39" s="11">
        <f t="shared" si="50"/>
        <v>8.1978040965739289</v>
      </c>
      <c r="BL39" s="11">
        <f t="shared" si="50"/>
        <v>9.5478824556374189</v>
      </c>
      <c r="BM39" s="11">
        <f t="shared" si="50"/>
        <v>11.026688899957309</v>
      </c>
      <c r="BN39" s="11">
        <f t="shared" si="50"/>
        <v>12.644153052478813</v>
      </c>
      <c r="BO39" s="11">
        <f t="shared" si="50"/>
        <v>14.410874101466023</v>
      </c>
      <c r="BP39" s="11">
        <f t="shared" si="50"/>
        <v>16.338161437965546</v>
      </c>
      <c r="BQ39" s="11">
        <f t="shared" si="50"/>
        <v>18.438077542093371</v>
      </c>
      <c r="BR39" s="11"/>
      <c r="CS39" s="2">
        <v>3</v>
      </c>
      <c r="CT39" s="6" t="str">
        <v/>
      </c>
      <c r="CU39" s="6" t="str">
        <v/>
      </c>
      <c r="CV39" s="6" t="str">
        <v/>
      </c>
      <c r="CX39" s="6"/>
      <c r="CY39" s="6"/>
      <c r="CZ39" s="6"/>
    </row>
    <row r="40" spans="2:116" x14ac:dyDescent="0.25">
      <c r="E40" s="10">
        <f>SUM(E36:E39)</f>
        <v>0</v>
      </c>
      <c r="G40" s="2">
        <v>10</v>
      </c>
      <c r="H40" s="4">
        <f t="shared" si="61"/>
        <v>0</v>
      </c>
      <c r="I40" s="4">
        <f t="shared" si="62"/>
        <v>0</v>
      </c>
      <c r="J40" s="4">
        <f t="shared" si="63"/>
        <v>0</v>
      </c>
      <c r="K40" s="4">
        <f t="shared" si="64"/>
        <v>0</v>
      </c>
      <c r="L40" s="4">
        <f t="shared" si="65"/>
        <v>0</v>
      </c>
      <c r="M40" s="4">
        <f t="shared" si="66"/>
        <v>0</v>
      </c>
      <c r="N40" s="4">
        <f t="shared" si="67"/>
        <v>0</v>
      </c>
      <c r="O40" s="4">
        <f t="shared" si="68"/>
        <v>0</v>
      </c>
      <c r="P40" s="4">
        <f t="shared" si="69"/>
        <v>0</v>
      </c>
      <c r="Q40" s="4">
        <f t="shared" si="70"/>
        <v>0</v>
      </c>
      <c r="BC40" s="7">
        <f t="shared" si="49"/>
        <v>1350</v>
      </c>
      <c r="BD40" s="11">
        <f t="shared" si="50"/>
        <v>1.4771563532754179</v>
      </c>
      <c r="BE40" s="11">
        <f t="shared" si="50"/>
        <v>2.0934790944651027</v>
      </c>
      <c r="BF40" s="11">
        <f t="shared" si="50"/>
        <v>2.7810497063911082</v>
      </c>
      <c r="BG40" s="11">
        <f t="shared" si="50"/>
        <v>3.5460691173951853</v>
      </c>
      <c r="BH40" s="11">
        <f t="shared" si="50"/>
        <v>4.3952003373897517</v>
      </c>
      <c r="BI40" s="11">
        <f t="shared" si="50"/>
        <v>5.335599217098868</v>
      </c>
      <c r="BJ40" s="11">
        <f t="shared" si="50"/>
        <v>6.3749470697439978</v>
      </c>
      <c r="BK40" s="11">
        <f t="shared" si="50"/>
        <v>7.5214852586065772</v>
      </c>
      <c r="BL40" s="11">
        <f t="shared" si="50"/>
        <v>8.7840518591864214</v>
      </c>
      <c r="BM40" s="11">
        <f t="shared" si="50"/>
        <v>10.172120510210613</v>
      </c>
      <c r="BN40" s="11">
        <f t="shared" si="50"/>
        <v>11.695841573542896</v>
      </c>
      <c r="BO40" s="11">
        <f t="shared" si="50"/>
        <v>13.366085729109727</v>
      </c>
      <c r="BP40" s="11">
        <f t="shared" si="50"/>
        <v>15.194490137307948</v>
      </c>
      <c r="BQ40" s="11">
        <f t="shared" si="50"/>
        <v>17.193507308002054</v>
      </c>
      <c r="BR40" s="11"/>
      <c r="CS40" s="2">
        <v>4</v>
      </c>
      <c r="CT40" s="6" t="str">
        <v/>
      </c>
      <c r="CU40" s="6" t="str">
        <v/>
      </c>
      <c r="CV40" s="6" t="str">
        <v/>
      </c>
      <c r="CX40" s="6"/>
      <c r="CY40" s="6"/>
      <c r="CZ40" s="6"/>
    </row>
    <row r="41" spans="2:116" x14ac:dyDescent="0.25">
      <c r="B41" s="2">
        <v>3</v>
      </c>
      <c r="C41" s="104">
        <f>+E86</f>
        <v>0</v>
      </c>
      <c r="D41" s="105">
        <f>+E83</f>
        <v>0</v>
      </c>
      <c r="E41" s="4">
        <f>IF(C41="Y",LOOKUP(D41,BD$3:BM$4),0)</f>
        <v>0</v>
      </c>
      <c r="F41" s="2" t="e">
        <f>LOOKUP(D41,BD$12:BM$13)</f>
        <v>#N/A</v>
      </c>
      <c r="G41" s="4"/>
      <c r="H41" s="4">
        <f>MAX(H31:H40)</f>
        <v>0</v>
      </c>
      <c r="I41" s="4">
        <f t="shared" ref="I41:Q41" si="73">MAX(I31:I40)</f>
        <v>0</v>
      </c>
      <c r="J41" s="4">
        <f t="shared" si="73"/>
        <v>0</v>
      </c>
      <c r="K41" s="4">
        <f t="shared" si="73"/>
        <v>0</v>
      </c>
      <c r="L41" s="4">
        <f t="shared" si="73"/>
        <v>0</v>
      </c>
      <c r="M41" s="4">
        <f t="shared" si="73"/>
        <v>0</v>
      </c>
      <c r="N41" s="4">
        <f t="shared" si="73"/>
        <v>0</v>
      </c>
      <c r="O41" s="4">
        <f t="shared" si="73"/>
        <v>0</v>
      </c>
      <c r="P41" s="4">
        <f t="shared" si="73"/>
        <v>0</v>
      </c>
      <c r="Q41" s="4">
        <f t="shared" si="73"/>
        <v>0</v>
      </c>
      <c r="BC41" s="7">
        <f t="shared" si="49"/>
        <v>1400</v>
      </c>
      <c r="BD41" s="11">
        <f t="shared" si="50"/>
        <v>1.3294407179478762</v>
      </c>
      <c r="BE41" s="11">
        <f t="shared" si="50"/>
        <v>1.8893648827547551</v>
      </c>
      <c r="BF41" s="11">
        <f t="shared" si="50"/>
        <v>2.5168499842839527</v>
      </c>
      <c r="BG41" s="11">
        <f t="shared" si="50"/>
        <v>3.2180577240361301</v>
      </c>
      <c r="BH41" s="11">
        <f t="shared" si="50"/>
        <v>3.9996323070246733</v>
      </c>
      <c r="BI41" s="11">
        <f t="shared" si="50"/>
        <v>4.8687342856027156</v>
      </c>
      <c r="BJ41" s="11">
        <f t="shared" si="50"/>
        <v>5.8330765688157564</v>
      </c>
      <c r="BK41" s="11">
        <f t="shared" si="50"/>
        <v>6.9009627247715324</v>
      </c>
      <c r="BL41" s="11">
        <f t="shared" si="50"/>
        <v>8.0813277104515038</v>
      </c>
      <c r="BM41" s="11">
        <f t="shared" si="50"/>
        <v>9.3837811706692857</v>
      </c>
      <c r="BN41" s="11">
        <f t="shared" si="50"/>
        <v>10.818653455527173</v>
      </c>
      <c r="BO41" s="11">
        <f t="shared" si="50"/>
        <v>12.397044513749265</v>
      </c>
      <c r="BP41" s="11">
        <f t="shared" si="50"/>
        <v>14.130875827696382</v>
      </c>
      <c r="BQ41" s="11">
        <f t="shared" si="50"/>
        <v>16.032945564711905</v>
      </c>
      <c r="BR41" s="11"/>
      <c r="CS41" s="2">
        <v>5</v>
      </c>
      <c r="CT41" s="6" t="str">
        <v/>
      </c>
      <c r="CU41" s="6" t="str">
        <v/>
      </c>
      <c r="CV41" s="6" t="str">
        <v/>
      </c>
      <c r="CX41" s="177"/>
      <c r="CY41" s="6"/>
      <c r="CZ41" s="6"/>
    </row>
    <row r="42" spans="2:116" x14ac:dyDescent="0.25">
      <c r="C42" s="104">
        <f t="shared" ref="C42:C44" si="74">+E87</f>
        <v>0</v>
      </c>
      <c r="D42" s="7">
        <f>+D41</f>
        <v>0</v>
      </c>
      <c r="E42" s="4">
        <f>IF(C42="Y",LOOKUP(D42,BD$5:BM$6),0)</f>
        <v>0</v>
      </c>
      <c r="H42" s="156">
        <f>+'Input R5'!E21</f>
        <v>0</v>
      </c>
      <c r="I42" s="156">
        <f>+'Input R5'!F21</f>
        <v>0</v>
      </c>
      <c r="J42" s="156">
        <f>+'Input R5'!G21</f>
        <v>0</v>
      </c>
      <c r="K42" s="156">
        <f>+'Input R5'!H21</f>
        <v>0</v>
      </c>
      <c r="L42" s="156">
        <f>+'Input R5'!I21</f>
        <v>0</v>
      </c>
      <c r="M42" s="156">
        <f>+'Input R5'!J21</f>
        <v>0</v>
      </c>
      <c r="N42" s="156">
        <f>+'Input R5'!K21</f>
        <v>0</v>
      </c>
      <c r="O42" s="156">
        <f>+'Input R5'!L21</f>
        <v>0</v>
      </c>
      <c r="P42" s="156">
        <f>+'Input R5'!M21</f>
        <v>0</v>
      </c>
      <c r="Q42" s="156">
        <f>+'Input R5'!N21</f>
        <v>0</v>
      </c>
      <c r="BC42" s="7">
        <f t="shared" si="49"/>
        <v>1450</v>
      </c>
      <c r="BD42" s="11">
        <f t="shared" si="50"/>
        <v>1.1964966461530886</v>
      </c>
      <c r="BE42" s="11">
        <f t="shared" si="50"/>
        <v>1.7051518066861664</v>
      </c>
      <c r="BF42" s="11">
        <f t="shared" si="50"/>
        <v>2.2777492357769771</v>
      </c>
      <c r="BG42" s="11">
        <f t="shared" si="50"/>
        <v>2.9203873845627877</v>
      </c>
      <c r="BH42" s="11">
        <f t="shared" si="50"/>
        <v>3.6396653993924519</v>
      </c>
      <c r="BI42" s="11">
        <f t="shared" si="50"/>
        <v>4.442720035612477</v>
      </c>
      <c r="BJ42" s="11">
        <f t="shared" si="50"/>
        <v>5.3372650604664154</v>
      </c>
      <c r="BK42" s="11">
        <f t="shared" si="50"/>
        <v>6.3316332999778782</v>
      </c>
      <c r="BL42" s="11">
        <f t="shared" si="50"/>
        <v>7.43482149361538</v>
      </c>
      <c r="BM42" s="11">
        <f t="shared" si="50"/>
        <v>8.6565381299424118</v>
      </c>
      <c r="BN42" s="11">
        <f t="shared" si="50"/>
        <v>10.00725444636263</v>
      </c>
      <c r="BO42" s="11">
        <f t="shared" si="50"/>
        <v>11.498258786502436</v>
      </c>
      <c r="BP42" s="11">
        <f t="shared" si="50"/>
        <v>13.141714519757627</v>
      </c>
      <c r="BQ42" s="11">
        <f t="shared" si="50"/>
        <v>14.950721739093842</v>
      </c>
      <c r="BR42" s="11"/>
      <c r="CS42" s="2">
        <v>6</v>
      </c>
      <c r="CT42" s="6" t="str">
        <v/>
      </c>
      <c r="CU42" s="6" t="str">
        <v/>
      </c>
      <c r="CV42" s="6" t="str">
        <v/>
      </c>
      <c r="CX42" s="177"/>
      <c r="CY42" s="6"/>
      <c r="CZ42" s="6"/>
    </row>
    <row r="43" spans="2:116" x14ac:dyDescent="0.25">
      <c r="C43" s="104">
        <f t="shared" si="74"/>
        <v>0</v>
      </c>
      <c r="D43" s="7">
        <f t="shared" ref="D43:D44" si="75">+D42</f>
        <v>0</v>
      </c>
      <c r="E43" s="4">
        <f>IF(C43="Y",LOOKUP(D43,BD$7:BM$8),0)</f>
        <v>0</v>
      </c>
      <c r="F43" s="4" t="e">
        <f>MIN(1,F41*E45)</f>
        <v>#N/A</v>
      </c>
      <c r="H43" s="156">
        <f>+'Input R5'!E40</f>
        <v>0</v>
      </c>
      <c r="I43" s="156">
        <f>+'Input R5'!F40</f>
        <v>0</v>
      </c>
      <c r="J43" s="156">
        <f>+'Input R5'!G40</f>
        <v>0</v>
      </c>
      <c r="K43" s="156">
        <f>+'Input R5'!H40</f>
        <v>0</v>
      </c>
      <c r="L43" s="156">
        <f>+'Input R5'!I40</f>
        <v>0</v>
      </c>
      <c r="M43" s="156">
        <f>+'Input R5'!J40</f>
        <v>0</v>
      </c>
      <c r="N43" s="156">
        <f>+'Input R5'!K40</f>
        <v>0</v>
      </c>
      <c r="O43" s="156">
        <f>+'Input R5'!L40</f>
        <v>0</v>
      </c>
      <c r="P43" s="156">
        <f>+'Input R5'!M40</f>
        <v>0</v>
      </c>
      <c r="Q43" s="156">
        <f>+'Input R5'!N40</f>
        <v>0</v>
      </c>
      <c r="BC43" s="7">
        <f t="shared" si="49"/>
        <v>1500</v>
      </c>
      <c r="BD43" s="11">
        <f t="shared" si="50"/>
        <v>1.0768469815377797</v>
      </c>
      <c r="BE43" s="11">
        <f t="shared" si="50"/>
        <v>1.5388995055342651</v>
      </c>
      <c r="BF43" s="11">
        <f t="shared" si="50"/>
        <v>2.0613630583781641</v>
      </c>
      <c r="BG43" s="11">
        <f t="shared" si="50"/>
        <v>2.6502515514907294</v>
      </c>
      <c r="BH43" s="11">
        <f t="shared" si="50"/>
        <v>3.3120955134471304</v>
      </c>
      <c r="BI43" s="11">
        <f t="shared" si="50"/>
        <v>4.0539820324963838</v>
      </c>
      <c r="BJ43" s="11">
        <f t="shared" si="50"/>
        <v>4.8835975303267682</v>
      </c>
      <c r="BK43" s="11">
        <f t="shared" si="50"/>
        <v>5.8092735527297013</v>
      </c>
      <c r="BL43" s="11">
        <f t="shared" si="50"/>
        <v>6.8400357741261466</v>
      </c>
      <c r="BM43" s="11">
        <f t="shared" si="50"/>
        <v>7.9856564248718707</v>
      </c>
      <c r="BN43" s="11">
        <f t="shared" si="50"/>
        <v>9.2567103628854284</v>
      </c>
      <c r="BO43" s="11">
        <f t="shared" si="50"/>
        <v>10.664635024481003</v>
      </c>
      <c r="BP43" s="11">
        <f t="shared" si="50"/>
        <v>12.221794503374586</v>
      </c>
      <c r="BQ43" s="11">
        <f t="shared" si="50"/>
        <v>13.941548021704998</v>
      </c>
      <c r="BR43" s="11"/>
      <c r="CS43" s="2">
        <v>7</v>
      </c>
      <c r="CT43" s="6" t="str">
        <v/>
      </c>
      <c r="CU43" s="6" t="str">
        <v/>
      </c>
      <c r="CV43" s="6" t="str">
        <v/>
      </c>
      <c r="CX43" s="6"/>
      <c r="CY43" s="6"/>
      <c r="CZ43" s="6"/>
    </row>
    <row r="44" spans="2:116" x14ac:dyDescent="0.25">
      <c r="C44" s="104">
        <f t="shared" si="74"/>
        <v>0</v>
      </c>
      <c r="D44" s="7">
        <f t="shared" si="75"/>
        <v>0</v>
      </c>
      <c r="E44" s="4">
        <f>IF(C44="Y",LOOKUP(D44,BD$9:BM$10),0)</f>
        <v>0</v>
      </c>
      <c r="BC44" s="7">
        <f t="shared" si="49"/>
        <v>1550</v>
      </c>
      <c r="BD44" s="11">
        <f t="shared" si="50"/>
        <v>0.96916228338400179</v>
      </c>
      <c r="BE44" s="11">
        <f t="shared" si="50"/>
        <v>1.3888568037446742</v>
      </c>
      <c r="BF44" s="11">
        <f t="shared" si="50"/>
        <v>1.8655335678322384</v>
      </c>
      <c r="BG44" s="11">
        <f t="shared" si="50"/>
        <v>2.4051032829778367</v>
      </c>
      <c r="BH44" s="11">
        <f t="shared" si="50"/>
        <v>3.014006917236888</v>
      </c>
      <c r="BI44" s="11">
        <f t="shared" si="50"/>
        <v>3.6992586046529494</v>
      </c>
      <c r="BJ44" s="11">
        <f t="shared" si="50"/>
        <v>4.4684917402489912</v>
      </c>
      <c r="BK44" s="11">
        <f t="shared" si="50"/>
        <v>5.3300084846294986</v>
      </c>
      <c r="BL44" s="11">
        <f t="shared" si="50"/>
        <v>6.2928329121960518</v>
      </c>
      <c r="BM44" s="11">
        <f t="shared" si="50"/>
        <v>7.3667680519442973</v>
      </c>
      <c r="BN44" s="11">
        <f t="shared" si="50"/>
        <v>8.562457085669017</v>
      </c>
      <c r="BO44" s="11">
        <f t="shared" si="50"/>
        <v>9.8914489852061234</v>
      </c>
      <c r="BP44" s="11">
        <f t="shared" si="50"/>
        <v>11.366268888138357</v>
      </c>
      <c r="BQ44" s="11">
        <f t="shared" si="50"/>
        <v>13.000493530239901</v>
      </c>
      <c r="BR44" s="11"/>
      <c r="CS44" s="2">
        <v>8</v>
      </c>
      <c r="CT44" s="6" t="str">
        <v/>
      </c>
      <c r="CU44" s="6" t="str">
        <v/>
      </c>
      <c r="CV44" s="6" t="str">
        <v/>
      </c>
      <c r="CX44" s="6"/>
      <c r="CY44" s="6"/>
      <c r="CZ44" s="6"/>
    </row>
    <row r="45" spans="2:116" x14ac:dyDescent="0.25">
      <c r="E45" s="10">
        <f>SUM(E41:E44)</f>
        <v>0</v>
      </c>
      <c r="H45" s="2">
        <f t="array" ref="H45:I54">TRANSPOSE(H42:Q43)</f>
        <v>0</v>
      </c>
      <c r="I45" s="2">
        <v>0</v>
      </c>
      <c r="BC45" s="7">
        <f t="shared" si="49"/>
        <v>1600</v>
      </c>
      <c r="BD45" s="11">
        <f t="shared" si="50"/>
        <v>0.8722460550456016</v>
      </c>
      <c r="BE45" s="11">
        <f t="shared" si="50"/>
        <v>1.2534432653795684</v>
      </c>
      <c r="BF45" s="11">
        <f t="shared" si="50"/>
        <v>1.6883078788881756</v>
      </c>
      <c r="BG45" s="11">
        <f t="shared" si="50"/>
        <v>2.1826312293023866</v>
      </c>
      <c r="BH45" s="11">
        <f t="shared" si="50"/>
        <v>2.7427462946855674</v>
      </c>
      <c r="BI45" s="11">
        <f t="shared" si="50"/>
        <v>3.3755734767458154</v>
      </c>
      <c r="BJ45" s="11">
        <f t="shared" si="50"/>
        <v>4.0886699423278259</v>
      </c>
      <c r="BK45" s="11">
        <f t="shared" si="50"/>
        <v>4.8902827846475629</v>
      </c>
      <c r="BL45" s="11">
        <f t="shared" si="50"/>
        <v>5.7894062792203647</v>
      </c>
      <c r="BM45" s="11">
        <f t="shared" si="50"/>
        <v>6.7958435279186107</v>
      </c>
      <c r="BN45" s="11">
        <f t="shared" si="50"/>
        <v>7.9202728042438366</v>
      </c>
      <c r="BO45" s="11">
        <f t="shared" si="50"/>
        <v>9.1743189337786735</v>
      </c>
      <c r="BP45" s="11">
        <f t="shared" si="50"/>
        <v>10.570630065968665</v>
      </c>
      <c r="BQ45" s="11">
        <f t="shared" si="50"/>
        <v>12.122960216948698</v>
      </c>
      <c r="BR45" s="11"/>
      <c r="CS45" s="2">
        <v>9</v>
      </c>
      <c r="CT45" s="6" t="str">
        <v/>
      </c>
      <c r="CU45" s="6" t="str">
        <v/>
      </c>
      <c r="CV45" s="6" t="str">
        <v/>
      </c>
      <c r="CX45" s="6"/>
      <c r="CY45" s="6"/>
      <c r="CZ45" s="6"/>
    </row>
    <row r="46" spans="2:116" x14ac:dyDescent="0.25">
      <c r="B46" s="2">
        <v>4</v>
      </c>
      <c r="C46" s="104">
        <f>+F86</f>
        <v>0</v>
      </c>
      <c r="D46" s="105">
        <f>+F83</f>
        <v>0</v>
      </c>
      <c r="E46" s="4">
        <f>IF(C46="Y",LOOKUP(D46,BD$3:BM$4),0)</f>
        <v>0</v>
      </c>
      <c r="F46" s="2" t="e">
        <f>LOOKUP(D46,BD$12:BM$13)</f>
        <v>#N/A</v>
      </c>
      <c r="G46" s="4"/>
      <c r="H46" s="4">
        <v>0</v>
      </c>
      <c r="I46" s="4">
        <v>0</v>
      </c>
      <c r="J46" s="4"/>
      <c r="K46" s="4"/>
      <c r="L46" s="4"/>
      <c r="M46" s="4"/>
      <c r="BC46" s="7">
        <f t="shared" si="49"/>
        <v>1650</v>
      </c>
      <c r="BD46" s="11">
        <f t="shared" si="50"/>
        <v>0.78502144954104147</v>
      </c>
      <c r="BE46" s="11">
        <f t="shared" si="50"/>
        <v>1.1312325470050604</v>
      </c>
      <c r="BF46" s="11">
        <f t="shared" si="50"/>
        <v>1.5279186303937988</v>
      </c>
      <c r="BG46" s="11">
        <f t="shared" si="50"/>
        <v>1.9807378405919156</v>
      </c>
      <c r="BH46" s="11">
        <f t="shared" si="50"/>
        <v>2.4958991281638658</v>
      </c>
      <c r="BI46" s="11">
        <f t="shared" si="50"/>
        <v>3.0802107975305559</v>
      </c>
      <c r="BJ46" s="11">
        <f t="shared" si="50"/>
        <v>3.7411329972299594</v>
      </c>
      <c r="BK46" s="11">
        <f t="shared" si="50"/>
        <v>4.4868344549141375</v>
      </c>
      <c r="BL46" s="11">
        <f t="shared" si="50"/>
        <v>5.3262537768827327</v>
      </c>
      <c r="BM46" s="11">
        <f t="shared" si="50"/>
        <v>6.2691656545049153</v>
      </c>
      <c r="BN46" s="11">
        <f t="shared" si="50"/>
        <v>7.3262523439255451</v>
      </c>
      <c r="BO46" s="11">
        <f t="shared" si="50"/>
        <v>8.5091808110797142</v>
      </c>
      <c r="BP46" s="11">
        <f t="shared" si="50"/>
        <v>9.8306859613508522</v>
      </c>
      <c r="BQ46" s="11">
        <f t="shared" si="50"/>
        <v>11.304660402304652</v>
      </c>
      <c r="BR46" s="11"/>
      <c r="CS46" s="2">
        <v>10</v>
      </c>
      <c r="CT46" s="6" t="str">
        <v/>
      </c>
      <c r="CU46" s="6" t="str">
        <v/>
      </c>
      <c r="CV46" s="6" t="str">
        <v/>
      </c>
      <c r="CX46" s="6"/>
      <c r="CY46" s="6"/>
      <c r="CZ46" s="6"/>
    </row>
    <row r="47" spans="2:116" x14ac:dyDescent="0.25">
      <c r="C47" s="104">
        <f t="shared" ref="C47:C49" si="76">+F87</f>
        <v>0</v>
      </c>
      <c r="D47" s="7">
        <f>+D46</f>
        <v>0</v>
      </c>
      <c r="E47" s="4">
        <f>IF(C47="Y",LOOKUP(D47,BD$5:BM$6),0)</f>
        <v>0</v>
      </c>
      <c r="H47" s="2">
        <v>0</v>
      </c>
      <c r="I47" s="2">
        <v>0</v>
      </c>
      <c r="BC47" s="7">
        <f t="shared" si="49"/>
        <v>1700</v>
      </c>
      <c r="BD47" s="11">
        <f t="shared" si="50"/>
        <v>0.70651930458693735</v>
      </c>
      <c r="BE47" s="11">
        <f t="shared" si="50"/>
        <v>1.0209373736720671</v>
      </c>
      <c r="BF47" s="11">
        <f t="shared" si="50"/>
        <v>1.3827663605063878</v>
      </c>
      <c r="BG47" s="11">
        <f t="shared" si="50"/>
        <v>1.7975195903371632</v>
      </c>
      <c r="BH47" s="11">
        <f t="shared" si="50"/>
        <v>2.2712682066291174</v>
      </c>
      <c r="BI47" s="11">
        <f t="shared" si="50"/>
        <v>2.8106923527466314</v>
      </c>
      <c r="BJ47" s="11">
        <f t="shared" si="50"/>
        <v>3.4231366924654116</v>
      </c>
      <c r="BK47" s="11">
        <f t="shared" si="50"/>
        <v>4.1166706123837198</v>
      </c>
      <c r="BL47" s="11">
        <f t="shared" si="50"/>
        <v>4.9001534747321118</v>
      </c>
      <c r="BM47" s="11">
        <f t="shared" si="50"/>
        <v>5.7833053162807815</v>
      </c>
      <c r="BN47" s="11">
        <f t="shared" si="50"/>
        <v>6.7767834181311253</v>
      </c>
      <c r="BO47" s="11">
        <f t="shared" si="50"/>
        <v>7.8922652022764304</v>
      </c>
      <c r="BP47" s="11">
        <f t="shared" si="50"/>
        <v>9.1425379440562864</v>
      </c>
      <c r="BQ47" s="11">
        <f t="shared" si="50"/>
        <v>10.541595825149081</v>
      </c>
      <c r="BR47" s="11"/>
      <c r="CS47" s="2">
        <v>1</v>
      </c>
      <c r="CT47" s="6" t="str">
        <v/>
      </c>
      <c r="CU47" s="6" t="str">
        <v/>
      </c>
      <c r="CV47" s="6" t="str">
        <v/>
      </c>
      <c r="CX47" s="6"/>
      <c r="CY47" s="6"/>
      <c r="CZ47" s="6"/>
    </row>
    <row r="48" spans="2:116" x14ac:dyDescent="0.25">
      <c r="C48" s="104">
        <f t="shared" si="76"/>
        <v>0</v>
      </c>
      <c r="D48" s="7">
        <f t="shared" ref="D48:D49" si="77">+D47</f>
        <v>0</v>
      </c>
      <c r="E48" s="4">
        <f>IF(C48="Y",LOOKUP(D48,BD$7:BM$8),0)</f>
        <v>0</v>
      </c>
      <c r="F48" s="4" t="e">
        <f>MIN(1,F46*E50)</f>
        <v>#N/A</v>
      </c>
      <c r="H48" s="2">
        <v>0</v>
      </c>
      <c r="I48" s="2">
        <v>0</v>
      </c>
      <c r="BC48" s="7">
        <f t="shared" si="49"/>
        <v>1750</v>
      </c>
      <c r="BD48" s="11">
        <f t="shared" si="50"/>
        <v>0.63586737412824368</v>
      </c>
      <c r="BE48" s="11">
        <f t="shared" si="50"/>
        <v>0.92139597973904053</v>
      </c>
      <c r="BF48" s="11">
        <f t="shared" si="50"/>
        <v>1.2514035562582808</v>
      </c>
      <c r="BG48" s="11">
        <f t="shared" si="50"/>
        <v>1.6312490282309753</v>
      </c>
      <c r="BH48" s="11">
        <f t="shared" si="50"/>
        <v>2.0668540680324963</v>
      </c>
      <c r="BI48" s="11">
        <f t="shared" si="50"/>
        <v>2.5647567718813007</v>
      </c>
      <c r="BJ48" s="11">
        <f t="shared" si="50"/>
        <v>3.1321700736058506</v>
      </c>
      <c r="BK48" s="11">
        <f t="shared" si="50"/>
        <v>3.7770452868620614</v>
      </c>
      <c r="BL48" s="11">
        <f t="shared" si="50"/>
        <v>4.5081411967535407</v>
      </c>
      <c r="BM48" s="11">
        <f t="shared" si="50"/>
        <v>5.3350991542690185</v>
      </c>
      <c r="BN48" s="11">
        <f t="shared" si="50"/>
        <v>6.2685246617712878</v>
      </c>
      <c r="BO48" s="11">
        <f t="shared" si="50"/>
        <v>7.3200759751113846</v>
      </c>
      <c r="BP48" s="11">
        <f t="shared" si="50"/>
        <v>8.5025602879723401</v>
      </c>
      <c r="BQ48" s="11">
        <f t="shared" si="50"/>
        <v>9.8300381069515108</v>
      </c>
      <c r="BR48" s="11"/>
      <c r="CS48" s="2">
        <v>2</v>
      </c>
      <c r="CT48" s="6" t="str">
        <v/>
      </c>
      <c r="CU48" s="6" t="str">
        <v/>
      </c>
      <c r="CV48" s="6" t="str">
        <v/>
      </c>
      <c r="CX48" s="177"/>
      <c r="CY48" s="6"/>
      <c r="CZ48" s="6"/>
    </row>
    <row r="49" spans="2:104" x14ac:dyDescent="0.25">
      <c r="C49" s="104">
        <f t="shared" si="76"/>
        <v>0</v>
      </c>
      <c r="D49" s="7">
        <f t="shared" si="77"/>
        <v>0</v>
      </c>
      <c r="E49" s="4">
        <f>IF(C49="Y",LOOKUP(D49,BD$9:BM$10),0)</f>
        <v>0</v>
      </c>
      <c r="H49" s="2">
        <v>0</v>
      </c>
      <c r="I49" s="2">
        <v>0</v>
      </c>
      <c r="BC49" s="7">
        <f t="shared" si="49"/>
        <v>1800</v>
      </c>
      <c r="BD49" s="11">
        <f t="shared" si="50"/>
        <v>0.57228063671541929</v>
      </c>
      <c r="BE49" s="11">
        <f t="shared" si="50"/>
        <v>0.83155987171448409</v>
      </c>
      <c r="BF49" s="11">
        <f t="shared" si="50"/>
        <v>1.132520218413744</v>
      </c>
      <c r="BG49" s="11">
        <f t="shared" si="50"/>
        <v>1.4803584931196099</v>
      </c>
      <c r="BH49" s="11">
        <f t="shared" si="50"/>
        <v>1.8808372019095712</v>
      </c>
      <c r="BI49" s="11">
        <f t="shared" si="50"/>
        <v>2.3403405543416862</v>
      </c>
      <c r="BJ49" s="11">
        <f t="shared" si="50"/>
        <v>2.8659356173493524</v>
      </c>
      <c r="BK49" s="11">
        <f t="shared" si="50"/>
        <v>3.4654390506959398</v>
      </c>
      <c r="BL49" s="11">
        <f t="shared" si="50"/>
        <v>4.1474899010132553</v>
      </c>
      <c r="BM49" s="11">
        <f t="shared" si="50"/>
        <v>4.9216289698131668</v>
      </c>
      <c r="BN49" s="11">
        <f t="shared" si="50"/>
        <v>5.7983853121384383</v>
      </c>
      <c r="BO49" s="11">
        <f t="shared" si="50"/>
        <v>6.7893704669158055</v>
      </c>
      <c r="BP49" s="11">
        <f t="shared" si="50"/>
        <v>7.9073810678142706</v>
      </c>
      <c r="BQ49" s="11">
        <f t="shared" si="50"/>
        <v>9.1665105347322768</v>
      </c>
      <c r="BR49" s="11"/>
      <c r="CS49" s="2">
        <v>3</v>
      </c>
      <c r="CT49" s="6" t="str">
        <v/>
      </c>
      <c r="CU49" s="6" t="str">
        <v/>
      </c>
      <c r="CV49" s="6" t="str">
        <v/>
      </c>
      <c r="CX49" s="6"/>
      <c r="CY49" s="6"/>
      <c r="CZ49" s="6"/>
    </row>
    <row r="50" spans="2:104" x14ac:dyDescent="0.25">
      <c r="E50" s="10">
        <f>SUM(E46:E49)</f>
        <v>0</v>
      </c>
      <c r="H50" s="2">
        <v>0</v>
      </c>
      <c r="I50" s="2">
        <v>0</v>
      </c>
      <c r="BC50" s="7">
        <f t="shared" si="49"/>
        <v>1850</v>
      </c>
      <c r="BD50" s="11">
        <f t="shared" si="50"/>
        <v>0.51505257304387742</v>
      </c>
      <c r="BE50" s="11">
        <f t="shared" si="50"/>
        <v>0.75048278422232184</v>
      </c>
      <c r="BF50" s="11">
        <f t="shared" si="50"/>
        <v>1.0249307976644382</v>
      </c>
      <c r="BG50" s="11">
        <f t="shared" si="50"/>
        <v>1.3434253325060457</v>
      </c>
      <c r="BH50" s="11">
        <f t="shared" si="50"/>
        <v>1.7115618537377093</v>
      </c>
      <c r="BI50" s="11">
        <f t="shared" si="50"/>
        <v>2.1355607558367882</v>
      </c>
      <c r="BJ50" s="11">
        <f t="shared" si="50"/>
        <v>2.6223310898746566</v>
      </c>
      <c r="BK50" s="11">
        <f t="shared" si="50"/>
        <v>3.1795403290135238</v>
      </c>
      <c r="BL50" s="11">
        <f t="shared" si="50"/>
        <v>3.8156907089321934</v>
      </c>
      <c r="BM50" s="11">
        <f t="shared" si="50"/>
        <v>4.5402027246526444</v>
      </c>
      <c r="BN50" s="11">
        <f t="shared" si="50"/>
        <v>5.3635064137280528</v>
      </c>
      <c r="BO50" s="11">
        <f t="shared" si="50"/>
        <v>6.2971411080644062</v>
      </c>
      <c r="BP50" s="11">
        <f t="shared" si="50"/>
        <v>7.3538643930672665</v>
      </c>
      <c r="BQ50" s="11">
        <f t="shared" si="50"/>
        <v>8.5477710736378416</v>
      </c>
      <c r="BR50" s="11"/>
      <c r="CS50" s="2">
        <v>4</v>
      </c>
      <c r="CT50" s="6" t="str">
        <v/>
      </c>
      <c r="CU50" s="6" t="str">
        <v/>
      </c>
      <c r="CV50" s="6" t="str">
        <v/>
      </c>
      <c r="CX50" s="6"/>
      <c r="CY50" s="6"/>
      <c r="CZ50" s="6"/>
    </row>
    <row r="51" spans="2:104" x14ac:dyDescent="0.25">
      <c r="B51" s="2">
        <v>5</v>
      </c>
      <c r="C51" s="104">
        <f>+G86</f>
        <v>0</v>
      </c>
      <c r="D51" s="105">
        <f>+G83</f>
        <v>0</v>
      </c>
      <c r="E51" s="4">
        <f>IF(C51="Y",LOOKUP(D51,BD$3:BM$4),0)</f>
        <v>0</v>
      </c>
      <c r="F51" s="2" t="e">
        <f>LOOKUP(D51,BD$12:BM$13)</f>
        <v>#N/A</v>
      </c>
      <c r="G51" s="4"/>
      <c r="H51" s="4">
        <v>0</v>
      </c>
      <c r="I51" s="4">
        <v>0</v>
      </c>
      <c r="J51" s="4"/>
      <c r="K51" s="4"/>
      <c r="L51" s="4"/>
      <c r="M51" s="4"/>
      <c r="BC51" s="7">
        <f t="shared" si="49"/>
        <v>1900</v>
      </c>
      <c r="BD51" s="11">
        <f t="shared" si="50"/>
        <v>0.46354731573948971</v>
      </c>
      <c r="BE51" s="11">
        <f t="shared" si="50"/>
        <v>0.67731071276064547</v>
      </c>
      <c r="BF51" s="11">
        <f t="shared" si="50"/>
        <v>0.92756237188631652</v>
      </c>
      <c r="BG51" s="11">
        <f t="shared" si="50"/>
        <v>1.2191584892492362</v>
      </c>
      <c r="BH51" s="11">
        <f t="shared" si="50"/>
        <v>1.5575212869013151</v>
      </c>
      <c r="BI51" s="11">
        <f t="shared" si="50"/>
        <v>1.9486991897010686</v>
      </c>
      <c r="BJ51" s="11">
        <f t="shared" si="50"/>
        <v>2.3994329472353102</v>
      </c>
      <c r="BK51" s="11">
        <f t="shared" si="50"/>
        <v>2.9172282518699069</v>
      </c>
      <c r="BL51" s="11">
        <f t="shared" si="50"/>
        <v>3.5104354522176164</v>
      </c>
      <c r="BM51" s="11">
        <f t="shared" si="50"/>
        <v>4.1883370134920623</v>
      </c>
      <c r="BN51" s="11">
        <f t="shared" si="50"/>
        <v>4.9612434326984465</v>
      </c>
      <c r="BO51" s="11">
        <f t="shared" si="50"/>
        <v>5.8405983777297328</v>
      </c>
      <c r="BP51" s="11">
        <f t="shared" si="50"/>
        <v>6.8390938855525532</v>
      </c>
      <c r="BQ51" s="11">
        <f t="shared" si="50"/>
        <v>7.9707965261672813</v>
      </c>
      <c r="BR51" s="11"/>
      <c r="CS51" s="2">
        <v>5</v>
      </c>
      <c r="CT51" s="6" t="str">
        <v/>
      </c>
      <c r="CU51" s="6" t="str">
        <v/>
      </c>
      <c r="CV51" s="6" t="str">
        <v/>
      </c>
      <c r="CX51" s="6"/>
      <c r="CY51" s="177"/>
      <c r="CZ51" s="177"/>
    </row>
    <row r="52" spans="2:104" x14ac:dyDescent="0.25">
      <c r="C52" s="104">
        <f t="shared" ref="C52:C54" si="78">+G87</f>
        <v>0</v>
      </c>
      <c r="D52" s="7">
        <f>+D51</f>
        <v>0</v>
      </c>
      <c r="E52" s="4">
        <f>IF(C52="Y",LOOKUP(D52,BD$5:BM$6),0)</f>
        <v>0</v>
      </c>
      <c r="H52" s="2">
        <v>0</v>
      </c>
      <c r="I52" s="2">
        <v>0</v>
      </c>
      <c r="BC52" s="7">
        <f t="shared" si="49"/>
        <v>1950</v>
      </c>
      <c r="BD52" s="11">
        <f t="shared" si="50"/>
        <v>0.41719258416554073</v>
      </c>
      <c r="BE52" s="11">
        <f t="shared" si="50"/>
        <v>0.61127291826648256</v>
      </c>
      <c r="BF52" s="11">
        <f t="shared" ref="BF52:BQ73" si="79">+BF51*BF$16</f>
        <v>0.8394439465571164</v>
      </c>
      <c r="BG52" s="11">
        <f t="shared" si="79"/>
        <v>1.1063863289936817</v>
      </c>
      <c r="BH52" s="11">
        <f t="shared" si="79"/>
        <v>1.4173443710801965</v>
      </c>
      <c r="BI52" s="11">
        <f t="shared" si="79"/>
        <v>1.7781880106022245</v>
      </c>
      <c r="BJ52" s="11">
        <f t="shared" si="79"/>
        <v>2.1954811467203079</v>
      </c>
      <c r="BK52" s="11">
        <f t="shared" si="79"/>
        <v>2.6765569210906386</v>
      </c>
      <c r="BL52" s="11">
        <f t="shared" si="79"/>
        <v>3.2296006160402055</v>
      </c>
      <c r="BM52" s="11">
        <f t="shared" si="79"/>
        <v>3.8637408949464258</v>
      </c>
      <c r="BN52" s="11">
        <f t="shared" si="79"/>
        <v>4.5891501752460604</v>
      </c>
      <c r="BO52" s="11">
        <f t="shared" si="79"/>
        <v>5.4171549953443234</v>
      </c>
      <c r="BP52" s="11">
        <f t="shared" si="79"/>
        <v>6.3603573135638705</v>
      </c>
      <c r="BQ52" s="11">
        <f t="shared" si="79"/>
        <v>7.4327677606509841</v>
      </c>
      <c r="BR52" s="11"/>
      <c r="CS52" s="2">
        <v>6</v>
      </c>
      <c r="CT52" s="6" t="str">
        <v/>
      </c>
      <c r="CU52" s="6" t="str">
        <v/>
      </c>
      <c r="CV52" s="6" t="str">
        <v/>
      </c>
      <c r="CX52" s="6"/>
      <c r="CY52" s="177"/>
      <c r="CZ52" s="6"/>
    </row>
    <row r="53" spans="2:104" x14ac:dyDescent="0.25">
      <c r="C53" s="104">
        <f t="shared" si="78"/>
        <v>0</v>
      </c>
      <c r="D53" s="7">
        <f t="shared" ref="D53:D54" si="80">+D52</f>
        <v>0</v>
      </c>
      <c r="E53" s="4">
        <f>IF(C53="Y",LOOKUP(D53,BD$7:BM$8),0)</f>
        <v>0</v>
      </c>
      <c r="F53" s="4" t="e">
        <f>MIN(1,F51*E55)</f>
        <v>#N/A</v>
      </c>
      <c r="H53" s="2">
        <v>0</v>
      </c>
      <c r="I53" s="2">
        <v>0</v>
      </c>
      <c r="BC53" s="7">
        <f t="shared" si="49"/>
        <v>2000</v>
      </c>
      <c r="BD53" s="11">
        <f t="shared" ref="BD53:BH101" si="81">+BD52*BD$16</f>
        <v>0.37547332574898667</v>
      </c>
      <c r="BE53" s="11">
        <f t="shared" si="81"/>
        <v>0.55167380873550054</v>
      </c>
      <c r="BF53" s="11">
        <f t="shared" si="79"/>
        <v>0.75969677163419025</v>
      </c>
      <c r="BG53" s="11">
        <f t="shared" si="79"/>
        <v>1.004045593561766</v>
      </c>
      <c r="BH53" s="11">
        <f t="shared" si="79"/>
        <v>1.2897833776829786</v>
      </c>
      <c r="BI53" s="11">
        <f t="shared" si="79"/>
        <v>1.6225965596745295</v>
      </c>
      <c r="BJ53" s="11">
        <f t="shared" si="79"/>
        <v>2.0088652492490811</v>
      </c>
      <c r="BK53" s="11">
        <f t="shared" si="79"/>
        <v>2.4557409751006598</v>
      </c>
      <c r="BL53" s="11">
        <f t="shared" si="79"/>
        <v>2.9712325667569877</v>
      </c>
      <c r="BM53" s="11">
        <f t="shared" si="79"/>
        <v>3.5643009755880759</v>
      </c>
      <c r="BN53" s="11">
        <f t="shared" si="79"/>
        <v>4.2449639121026035</v>
      </c>
      <c r="BO53" s="11">
        <f t="shared" si="79"/>
        <v>5.024411258181857</v>
      </c>
      <c r="BP53" s="11">
        <f t="shared" si="79"/>
        <v>5.9151323016143955</v>
      </c>
      <c r="BQ53" s="11">
        <f t="shared" si="79"/>
        <v>6.9310559368070379</v>
      </c>
      <c r="BR53" s="11"/>
      <c r="CS53" s="2">
        <v>7</v>
      </c>
      <c r="CT53" s="6" t="str">
        <v/>
      </c>
      <c r="CU53" s="6" t="str">
        <v/>
      </c>
      <c r="CV53" s="6" t="str">
        <v/>
      </c>
      <c r="CX53" s="6"/>
      <c r="CY53" s="6"/>
      <c r="CZ53" s="6"/>
    </row>
    <row r="54" spans="2:104" x14ac:dyDescent="0.25">
      <c r="C54" s="104">
        <f t="shared" si="78"/>
        <v>0</v>
      </c>
      <c r="D54" s="7">
        <f t="shared" si="80"/>
        <v>0</v>
      </c>
      <c r="E54" s="4">
        <f>IF(C54="Y",LOOKUP(D54,BD$9:BM$10),0)</f>
        <v>0</v>
      </c>
      <c r="H54" s="2">
        <v>0</v>
      </c>
      <c r="I54" s="2">
        <v>0</v>
      </c>
      <c r="BC54" s="7">
        <f t="shared" si="49"/>
        <v>2050</v>
      </c>
      <c r="BD54" s="11">
        <f t="shared" si="81"/>
        <v>0.337925993174088</v>
      </c>
      <c r="BE54" s="11">
        <f t="shared" si="81"/>
        <v>0.4978856123837892</v>
      </c>
      <c r="BF54" s="11">
        <f t="shared" si="79"/>
        <v>0.68752557832894212</v>
      </c>
      <c r="BG54" s="11">
        <f t="shared" si="79"/>
        <v>0.91117137615730259</v>
      </c>
      <c r="BH54" s="11">
        <f t="shared" si="79"/>
        <v>1.1737028736915103</v>
      </c>
      <c r="BI54" s="11">
        <f t="shared" si="79"/>
        <v>1.4806193607030078</v>
      </c>
      <c r="BJ54" s="11">
        <f t="shared" si="79"/>
        <v>1.8381117030629086</v>
      </c>
      <c r="BK54" s="11">
        <f t="shared" si="79"/>
        <v>2.2531423446548544</v>
      </c>
      <c r="BL54" s="11">
        <f t="shared" si="79"/>
        <v>2.7335339614164273</v>
      </c>
      <c r="BM54" s="11">
        <f t="shared" si="79"/>
        <v>3.2880676499799986</v>
      </c>
      <c r="BN54" s="11">
        <f t="shared" si="79"/>
        <v>3.9265916186949061</v>
      </c>
      <c r="BO54" s="11">
        <f t="shared" si="79"/>
        <v>4.6601414419636695</v>
      </c>
      <c r="BP54" s="11">
        <f t="shared" si="79"/>
        <v>5.5010730405013843</v>
      </c>
      <c r="BQ54" s="11">
        <f t="shared" si="79"/>
        <v>6.4632096610725585</v>
      </c>
      <c r="BR54" s="11"/>
      <c r="CS54" s="2">
        <v>8</v>
      </c>
      <c r="CT54" s="6" t="str">
        <v/>
      </c>
      <c r="CU54" s="6" t="str">
        <v/>
      </c>
      <c r="CV54" s="6" t="str">
        <v/>
      </c>
      <c r="CX54" s="6"/>
      <c r="CY54" s="6"/>
      <c r="CZ54" s="6"/>
    </row>
    <row r="55" spans="2:104" x14ac:dyDescent="0.25">
      <c r="E55" s="10">
        <f>SUM(E51:E54)</f>
        <v>0</v>
      </c>
      <c r="BC55" s="7">
        <f t="shared" si="49"/>
        <v>2100</v>
      </c>
      <c r="BD55" s="11">
        <f t="shared" si="81"/>
        <v>0.3041333938566792</v>
      </c>
      <c r="BE55" s="11">
        <f t="shared" si="81"/>
        <v>0.44934176517636976</v>
      </c>
      <c r="BF55" s="11">
        <f t="shared" si="79"/>
        <v>0.62221064838769258</v>
      </c>
      <c r="BG55" s="11">
        <f t="shared" si="79"/>
        <v>0.82688802386275195</v>
      </c>
      <c r="BH55" s="11">
        <f t="shared" si="79"/>
        <v>1.0680696150592741</v>
      </c>
      <c r="BI55" s="11">
        <f t="shared" si="79"/>
        <v>1.3510651666414943</v>
      </c>
      <c r="BJ55" s="11">
        <f t="shared" si="79"/>
        <v>1.6818722083025608</v>
      </c>
      <c r="BK55" s="11">
        <f t="shared" si="79"/>
        <v>2.067258101220828</v>
      </c>
      <c r="BL55" s="11">
        <f t="shared" si="79"/>
        <v>2.5148512445031121</v>
      </c>
      <c r="BM55" s="11">
        <f t="shared" si="79"/>
        <v>3.0332424071065471</v>
      </c>
      <c r="BN55" s="11">
        <f t="shared" si="79"/>
        <v>3.6320972472927862</v>
      </c>
      <c r="BO55" s="11">
        <f t="shared" si="79"/>
        <v>4.322281187421301</v>
      </c>
      <c r="BP55" s="11">
        <f t="shared" si="79"/>
        <v>5.1159979276662844</v>
      </c>
      <c r="BQ55" s="11">
        <f t="shared" si="79"/>
        <v>6.0269430089501563</v>
      </c>
      <c r="BR55" s="11"/>
      <c r="CS55" s="2">
        <v>9</v>
      </c>
      <c r="CT55" s="6" t="str">
        <v/>
      </c>
      <c r="CU55" s="6" t="str">
        <v/>
      </c>
      <c r="CV55" s="6" t="str">
        <v/>
      </c>
      <c r="CX55" s="6"/>
      <c r="CY55" s="6"/>
      <c r="CZ55" s="6"/>
    </row>
    <row r="56" spans="2:104" x14ac:dyDescent="0.25">
      <c r="B56" s="2">
        <v>6</v>
      </c>
      <c r="C56" s="104">
        <f>+H86</f>
        <v>0</v>
      </c>
      <c r="D56" s="105">
        <f>+H83</f>
        <v>0</v>
      </c>
      <c r="E56" s="4">
        <f>IF(C56="Y",LOOKUP(D56,BD$3:BM$4),0)</f>
        <v>0</v>
      </c>
      <c r="F56" s="2" t="e">
        <f>LOOKUP(D56,BD$12:BM$13)</f>
        <v>#N/A</v>
      </c>
      <c r="G56" s="4"/>
      <c r="H56" s="2">
        <f>+'Input R5'!E12</f>
        <v>0</v>
      </c>
      <c r="I56" s="2">
        <f>+'Input R5'!F12</f>
        <v>0</v>
      </c>
      <c r="J56" s="2">
        <f>+'Input R5'!G12</f>
        <v>0</v>
      </c>
      <c r="K56" s="2">
        <f>+'Input R5'!H12</f>
        <v>0</v>
      </c>
      <c r="L56" s="2">
        <f>+'Input R5'!I12</f>
        <v>0</v>
      </c>
      <c r="M56" s="2">
        <f>+'Input R5'!J12</f>
        <v>0</v>
      </c>
      <c r="N56" s="2">
        <f>+'Input R5'!K12</f>
        <v>0</v>
      </c>
      <c r="O56" s="2">
        <f>+'Input R5'!L12</f>
        <v>0</v>
      </c>
      <c r="P56" s="2">
        <f>+'Input R5'!M12</f>
        <v>0</v>
      </c>
      <c r="Q56" s="2">
        <f>+'Input R5'!N12</f>
        <v>0</v>
      </c>
      <c r="BC56" s="7">
        <f t="shared" si="49"/>
        <v>2150</v>
      </c>
      <c r="BD56" s="11">
        <f t="shared" si="81"/>
        <v>0.27372005447101128</v>
      </c>
      <c r="BE56" s="11">
        <f t="shared" si="81"/>
        <v>0.4055309430716737</v>
      </c>
      <c r="BF56" s="11">
        <f t="shared" si="79"/>
        <v>0.56310063679086175</v>
      </c>
      <c r="BG56" s="11">
        <f t="shared" si="79"/>
        <v>0.75040088165544727</v>
      </c>
      <c r="BH56" s="11">
        <f t="shared" si="79"/>
        <v>0.97194334970393925</v>
      </c>
      <c r="BI56" s="11">
        <f t="shared" si="79"/>
        <v>1.2328469645603632</v>
      </c>
      <c r="BJ56" s="11">
        <f t="shared" si="79"/>
        <v>1.5389130705968426</v>
      </c>
      <c r="BK56" s="11">
        <f t="shared" si="79"/>
        <v>1.8967093078701089</v>
      </c>
      <c r="BL56" s="11">
        <f t="shared" si="79"/>
        <v>2.3136631449428622</v>
      </c>
      <c r="BM56" s="11">
        <f t="shared" si="79"/>
        <v>2.7981661205557882</v>
      </c>
      <c r="BN56" s="11">
        <f t="shared" si="79"/>
        <v>3.3596899537458254</v>
      </c>
      <c r="BO56" s="11">
        <f t="shared" si="79"/>
        <v>4.008915801333254</v>
      </c>
      <c r="BP56" s="11">
        <f t="shared" si="79"/>
        <v>4.7578780727296417</v>
      </c>
      <c r="BQ56" s="11">
        <f t="shared" si="79"/>
        <v>5.6201243558460163</v>
      </c>
      <c r="BR56" s="11"/>
      <c r="CS56" s="2">
        <v>10</v>
      </c>
      <c r="CT56" s="6" t="str">
        <v/>
      </c>
      <c r="CU56" s="6" t="str">
        <v/>
      </c>
      <c r="CV56" s="6" t="str">
        <v/>
      </c>
      <c r="CX56" s="6"/>
      <c r="CY56" s="6"/>
      <c r="CZ56" s="177"/>
    </row>
    <row r="57" spans="2:104" x14ac:dyDescent="0.25">
      <c r="C57" s="104">
        <f t="shared" ref="C57:C59" si="82">+H87</f>
        <v>0</v>
      </c>
      <c r="D57" s="7">
        <f>+D56</f>
        <v>0</v>
      </c>
      <c r="E57" s="4">
        <f>IF(C57="Y",LOOKUP(D57,BD$5:BM$6),0)</f>
        <v>0</v>
      </c>
      <c r="H57" s="2">
        <f>+'Input R5'!E31</f>
        <v>0</v>
      </c>
      <c r="I57" s="2">
        <f>+'Input R5'!F31</f>
        <v>0</v>
      </c>
      <c r="J57" s="2">
        <f>+'Input R5'!G31</f>
        <v>0</v>
      </c>
      <c r="K57" s="2">
        <f>+'Input R5'!H31</f>
        <v>0</v>
      </c>
      <c r="L57" s="2">
        <f>+'Input R5'!I31</f>
        <v>0</v>
      </c>
      <c r="M57" s="2">
        <f>+'Input R5'!J31</f>
        <v>0</v>
      </c>
      <c r="N57" s="2">
        <f>+'Input R5'!K31</f>
        <v>0</v>
      </c>
      <c r="O57" s="2">
        <f>+'Input R5'!L31</f>
        <v>0</v>
      </c>
      <c r="P57" s="2">
        <f>+'Input R5'!M31</f>
        <v>0</v>
      </c>
      <c r="Q57" s="2">
        <f>+'Input R5'!N31</f>
        <v>0</v>
      </c>
      <c r="BC57" s="7">
        <f t="shared" si="49"/>
        <v>2200</v>
      </c>
      <c r="BD57" s="11">
        <f t="shared" si="81"/>
        <v>0.24634804902391017</v>
      </c>
      <c r="BE57" s="11">
        <f t="shared" si="81"/>
        <v>0.36599167612218553</v>
      </c>
      <c r="BF57" s="11">
        <f t="shared" si="79"/>
        <v>0.50960607629572985</v>
      </c>
      <c r="BG57" s="11">
        <f t="shared" si="79"/>
        <v>0.68098880010231833</v>
      </c>
      <c r="BH57" s="11">
        <f t="shared" si="79"/>
        <v>0.88446844823058457</v>
      </c>
      <c r="BI57" s="11">
        <f t="shared" si="79"/>
        <v>1.1249728551613312</v>
      </c>
      <c r="BJ57" s="11">
        <f t="shared" si="79"/>
        <v>1.4081054595961104</v>
      </c>
      <c r="BK57" s="11">
        <f t="shared" si="79"/>
        <v>1.7402307899708243</v>
      </c>
      <c r="BL57" s="11">
        <f t="shared" si="79"/>
        <v>2.1285700933474323</v>
      </c>
      <c r="BM57" s="11">
        <f t="shared" si="79"/>
        <v>2.5813082462127133</v>
      </c>
      <c r="BN57" s="11">
        <f t="shared" si="79"/>
        <v>3.1077132072148865</v>
      </c>
      <c r="BO57" s="11">
        <f t="shared" si="79"/>
        <v>3.7182694057365908</v>
      </c>
      <c r="BP57" s="11">
        <f t="shared" si="79"/>
        <v>4.4248266076385638</v>
      </c>
      <c r="BQ57" s="11">
        <f t="shared" si="79"/>
        <v>5.2407659618264066</v>
      </c>
      <c r="BR57" s="11"/>
    </row>
    <row r="58" spans="2:104" x14ac:dyDescent="0.25">
      <c r="C58" s="104">
        <f t="shared" si="82"/>
        <v>0</v>
      </c>
      <c r="D58" s="7">
        <f t="shared" ref="D58:D59" si="83">+D57</f>
        <v>0</v>
      </c>
      <c r="E58" s="4">
        <f>IF(C58="Y",LOOKUP(D58,BD$7:BM$8),0)</f>
        <v>0</v>
      </c>
      <c r="F58" s="4" t="e">
        <f>MIN(1,F56*E60)</f>
        <v>#N/A</v>
      </c>
      <c r="BC58" s="7">
        <f t="shared" si="49"/>
        <v>2250</v>
      </c>
      <c r="BD58" s="11">
        <f t="shared" si="81"/>
        <v>0.22171324412151916</v>
      </c>
      <c r="BE58" s="11">
        <f t="shared" si="81"/>
        <v>0.33030748770027241</v>
      </c>
      <c r="BF58" s="11">
        <f t="shared" si="79"/>
        <v>0.46119349904763546</v>
      </c>
      <c r="BG58" s="11">
        <f t="shared" si="79"/>
        <v>0.61799733609285379</v>
      </c>
      <c r="BH58" s="11">
        <f t="shared" si="79"/>
        <v>0.80486628788983183</v>
      </c>
      <c r="BI58" s="11">
        <f t="shared" si="79"/>
        <v>1.0265377303347145</v>
      </c>
      <c r="BJ58" s="11">
        <f t="shared" si="79"/>
        <v>1.2884164955304407</v>
      </c>
      <c r="BK58" s="11">
        <f t="shared" si="79"/>
        <v>1.5966617497982307</v>
      </c>
      <c r="BL58" s="11">
        <f t="shared" si="79"/>
        <v>1.9582844858796369</v>
      </c>
      <c r="BM58" s="11">
        <f t="shared" si="79"/>
        <v>2.3812568571312269</v>
      </c>
      <c r="BN58" s="11">
        <f t="shared" si="79"/>
        <v>2.8746347166737682</v>
      </c>
      <c r="BO58" s="11">
        <f t="shared" si="79"/>
        <v>3.4486948738206857</v>
      </c>
      <c r="BP58" s="11">
        <f t="shared" si="79"/>
        <v>4.1150887451038614</v>
      </c>
      <c r="BQ58" s="11">
        <f t="shared" si="79"/>
        <v>4.887014259403121</v>
      </c>
      <c r="BR58" s="11"/>
    </row>
    <row r="59" spans="2:104" x14ac:dyDescent="0.25">
      <c r="C59" s="104">
        <f t="shared" si="82"/>
        <v>0</v>
      </c>
      <c r="D59" s="7">
        <f t="shared" si="83"/>
        <v>0</v>
      </c>
      <c r="E59" s="4">
        <f>IF(C59="Y",LOOKUP(D59,BD$9:BM$10),0)</f>
        <v>0</v>
      </c>
      <c r="H59" s="2" t="e">
        <f t="shared" ref="H59:Q59" si="84">LOOKUP(H56,chan2)</f>
        <v>#N/A</v>
      </c>
      <c r="I59" s="2" t="e">
        <f t="shared" si="84"/>
        <v>#N/A</v>
      </c>
      <c r="J59" s="2" t="e">
        <f t="shared" si="84"/>
        <v>#N/A</v>
      </c>
      <c r="K59" s="2" t="e">
        <f t="shared" si="84"/>
        <v>#N/A</v>
      </c>
      <c r="L59" s="2" t="e">
        <f t="shared" si="84"/>
        <v>#N/A</v>
      </c>
      <c r="M59" s="2" t="e">
        <f t="shared" si="84"/>
        <v>#N/A</v>
      </c>
      <c r="N59" s="2" t="e">
        <f t="shared" si="84"/>
        <v>#N/A</v>
      </c>
      <c r="O59" s="2" t="e">
        <f t="shared" si="84"/>
        <v>#N/A</v>
      </c>
      <c r="P59" s="2" t="e">
        <f t="shared" si="84"/>
        <v>#N/A</v>
      </c>
      <c r="Q59" s="2" t="e">
        <f t="shared" si="84"/>
        <v>#N/A</v>
      </c>
      <c r="BC59" s="7">
        <f t="shared" si="49"/>
        <v>2300</v>
      </c>
      <c r="BD59" s="11">
        <f t="shared" si="81"/>
        <v>0.19954191970936724</v>
      </c>
      <c r="BE59" s="11">
        <f t="shared" si="81"/>
        <v>0.29810250764949586</v>
      </c>
      <c r="BF59" s="11">
        <f t="shared" si="79"/>
        <v>0.41738011663811003</v>
      </c>
      <c r="BG59" s="11">
        <f t="shared" si="79"/>
        <v>0.56083258250426471</v>
      </c>
      <c r="BH59" s="11">
        <f t="shared" si="79"/>
        <v>0.73242832197974683</v>
      </c>
      <c r="BI59" s="11">
        <f t="shared" si="79"/>
        <v>0.93671567893042673</v>
      </c>
      <c r="BJ59" s="11">
        <f t="shared" si="79"/>
        <v>1.1789010934103528</v>
      </c>
      <c r="BK59" s="11">
        <f t="shared" si="79"/>
        <v>1.4649371554398762</v>
      </c>
      <c r="BL59" s="11">
        <f t="shared" si="79"/>
        <v>1.8016217270092652</v>
      </c>
      <c r="BM59" s="11">
        <f t="shared" si="79"/>
        <v>2.1967094507035556</v>
      </c>
      <c r="BN59" s="11">
        <f t="shared" si="79"/>
        <v>2.659037112923234</v>
      </c>
      <c r="BO59" s="11">
        <f t="shared" si="79"/>
        <v>3.1986644954686843</v>
      </c>
      <c r="BP59" s="11">
        <f t="shared" si="79"/>
        <v>3.8270325329465886</v>
      </c>
      <c r="BQ59" s="11">
        <f t="shared" si="79"/>
        <v>4.5571407968934068</v>
      </c>
      <c r="BR59" s="11"/>
    </row>
    <row r="60" spans="2:104" x14ac:dyDescent="0.25">
      <c r="E60" s="10">
        <f>SUM(E56:E59)</f>
        <v>0</v>
      </c>
      <c r="H60" s="2" t="e">
        <f t="shared" ref="H60:Q60" si="85">LOOKUP(H57,chan2)</f>
        <v>#N/A</v>
      </c>
      <c r="I60" s="2" t="e">
        <f t="shared" si="85"/>
        <v>#N/A</v>
      </c>
      <c r="J60" s="2" t="e">
        <f t="shared" si="85"/>
        <v>#N/A</v>
      </c>
      <c r="K60" s="2" t="e">
        <f t="shared" si="85"/>
        <v>#N/A</v>
      </c>
      <c r="L60" s="2" t="e">
        <f t="shared" si="85"/>
        <v>#N/A</v>
      </c>
      <c r="M60" s="2" t="e">
        <f t="shared" si="85"/>
        <v>#N/A</v>
      </c>
      <c r="N60" s="2" t="e">
        <f t="shared" si="85"/>
        <v>#N/A</v>
      </c>
      <c r="O60" s="2" t="e">
        <f t="shared" si="85"/>
        <v>#N/A</v>
      </c>
      <c r="P60" s="2" t="e">
        <f t="shared" si="85"/>
        <v>#N/A</v>
      </c>
      <c r="Q60" s="2" t="e">
        <f t="shared" si="85"/>
        <v>#N/A</v>
      </c>
      <c r="BC60" s="7">
        <f t="shared" si="49"/>
        <v>2350</v>
      </c>
      <c r="BD60" s="11">
        <f t="shared" si="81"/>
        <v>0.17958772773843051</v>
      </c>
      <c r="BE60" s="11">
        <f t="shared" si="81"/>
        <v>0.26903751315367003</v>
      </c>
      <c r="BF60" s="11">
        <f t="shared" si="79"/>
        <v>0.37772900555748956</v>
      </c>
      <c r="BG60" s="11">
        <f t="shared" si="79"/>
        <v>0.50895556862262015</v>
      </c>
      <c r="BH60" s="11">
        <f t="shared" si="79"/>
        <v>0.66650977300156944</v>
      </c>
      <c r="BI60" s="11">
        <f t="shared" si="79"/>
        <v>0.85475305702401416</v>
      </c>
      <c r="BJ60" s="11">
        <f t="shared" si="79"/>
        <v>1.0786945004704724</v>
      </c>
      <c r="BK60" s="11">
        <f t="shared" si="79"/>
        <v>1.3440798401160858</v>
      </c>
      <c r="BL60" s="11">
        <f t="shared" si="79"/>
        <v>1.6574919888485231</v>
      </c>
      <c r="BM60" s="11">
        <f t="shared" si="79"/>
        <v>2.0264644682740292</v>
      </c>
      <c r="BN60" s="11">
        <f t="shared" si="79"/>
        <v>2.4596093294539902</v>
      </c>
      <c r="BO60" s="11">
        <f t="shared" si="79"/>
        <v>2.9667613195472029</v>
      </c>
      <c r="BP60" s="11">
        <f t="shared" si="79"/>
        <v>3.5591402556403251</v>
      </c>
      <c r="BQ60" s="11">
        <f t="shared" si="79"/>
        <v>4.2495337931030992</v>
      </c>
      <c r="BR60" s="11"/>
    </row>
    <row r="61" spans="2:104" x14ac:dyDescent="0.25">
      <c r="B61" s="2">
        <v>7</v>
      </c>
      <c r="C61" s="104">
        <f>+I86</f>
        <v>0</v>
      </c>
      <c r="D61" s="105">
        <f>+I83</f>
        <v>0</v>
      </c>
      <c r="E61" s="4">
        <f>IF(C61="Y",LOOKUP(D61,BD$3:BM$4),0)</f>
        <v>0</v>
      </c>
      <c r="F61" s="2" t="e">
        <f>LOOKUP(D61,BD$12:BM$13)</f>
        <v>#N/A</v>
      </c>
      <c r="G61" s="4"/>
      <c r="H61" s="4"/>
      <c r="I61" s="4"/>
      <c r="J61" s="4"/>
      <c r="K61" s="4"/>
      <c r="L61" s="4"/>
      <c r="M61" s="4"/>
      <c r="BC61" s="7">
        <f t="shared" si="49"/>
        <v>2400</v>
      </c>
      <c r="BD61" s="11">
        <f t="shared" si="81"/>
        <v>0.16162895496458746</v>
      </c>
      <c r="BE61" s="11">
        <f t="shared" si="81"/>
        <v>0.24280635562118719</v>
      </c>
      <c r="BF61" s="11">
        <f t="shared" si="79"/>
        <v>0.34184475002952802</v>
      </c>
      <c r="BG61" s="11">
        <f t="shared" si="79"/>
        <v>0.46187717852502769</v>
      </c>
      <c r="BH61" s="11">
        <f t="shared" si="79"/>
        <v>0.6065238934314281</v>
      </c>
      <c r="BI61" s="11">
        <f t="shared" si="79"/>
        <v>0.77996216453441269</v>
      </c>
      <c r="BJ61" s="11">
        <f t="shared" si="79"/>
        <v>0.98700546793048194</v>
      </c>
      <c r="BK61" s="11">
        <f t="shared" si="79"/>
        <v>1.2331932533065082</v>
      </c>
      <c r="BL61" s="11">
        <f t="shared" si="79"/>
        <v>1.5248926297406407</v>
      </c>
      <c r="BM61" s="11">
        <f t="shared" si="79"/>
        <v>1.8694134719827911</v>
      </c>
      <c r="BN61" s="11">
        <f t="shared" si="79"/>
        <v>2.2751386297449399</v>
      </c>
      <c r="BO61" s="11">
        <f t="shared" si="79"/>
        <v>2.7516711238800289</v>
      </c>
      <c r="BP61" s="11">
        <f t="shared" si="79"/>
        <v>3.3100004377455003</v>
      </c>
      <c r="BQ61" s="11">
        <f t="shared" si="79"/>
        <v>3.9626902620686373</v>
      </c>
      <c r="BR61" s="11"/>
    </row>
    <row r="62" spans="2:104" x14ac:dyDescent="0.25">
      <c r="C62" s="104">
        <f t="shared" ref="C62:C64" si="86">+I87</f>
        <v>0</v>
      </c>
      <c r="D62" s="7">
        <f>+D61</f>
        <v>0</v>
      </c>
      <c r="E62" s="4">
        <f>IF(C62="Y",LOOKUP(D62,BD$5:BM$6),0)</f>
        <v>0</v>
      </c>
      <c r="BC62" s="7">
        <f t="shared" si="49"/>
        <v>2450</v>
      </c>
      <c r="BD62" s="11">
        <f t="shared" si="81"/>
        <v>0.14546605946812871</v>
      </c>
      <c r="BE62" s="11">
        <f t="shared" si="81"/>
        <v>0.21913273594812144</v>
      </c>
      <c r="BF62" s="11">
        <f t="shared" si="79"/>
        <v>0.30936949877672282</v>
      </c>
      <c r="BG62" s="11">
        <f t="shared" si="79"/>
        <v>0.41915353951146256</v>
      </c>
      <c r="BH62" s="11">
        <f t="shared" si="79"/>
        <v>0.55193674302259943</v>
      </c>
      <c r="BI62" s="11">
        <f t="shared" si="79"/>
        <v>0.71171547513765143</v>
      </c>
      <c r="BJ62" s="11">
        <f t="shared" si="79"/>
        <v>0.90311000315639067</v>
      </c>
      <c r="BK62" s="11">
        <f t="shared" si="79"/>
        <v>1.1314548099087209</v>
      </c>
      <c r="BL62" s="11">
        <f t="shared" si="79"/>
        <v>1.4029012193613888</v>
      </c>
      <c r="BM62" s="11">
        <f t="shared" si="79"/>
        <v>1.7245339279041239</v>
      </c>
      <c r="BN62" s="11">
        <f t="shared" si="79"/>
        <v>2.1045032325140682</v>
      </c>
      <c r="BO62" s="11">
        <f t="shared" si="79"/>
        <v>2.5521749673987251</v>
      </c>
      <c r="BP62" s="11">
        <f t="shared" si="79"/>
        <v>3.0783004071033133</v>
      </c>
      <c r="BQ62" s="11">
        <f t="shared" si="79"/>
        <v>3.6952086693790016</v>
      </c>
      <c r="BR62" s="11"/>
    </row>
    <row r="63" spans="2:104" x14ac:dyDescent="0.25">
      <c r="C63" s="104">
        <f t="shared" si="86"/>
        <v>0</v>
      </c>
      <c r="D63" s="7">
        <f t="shared" ref="D63:D64" si="87">+D62</f>
        <v>0</v>
      </c>
      <c r="E63" s="4">
        <f>IF(C63="Y",LOOKUP(D63,BD$7:BM$8),0)</f>
        <v>0</v>
      </c>
      <c r="F63" s="4" t="e">
        <f>MIN(1,F61*E65)</f>
        <v>#N/A</v>
      </c>
      <c r="BC63" s="7">
        <f t="shared" si="49"/>
        <v>2500</v>
      </c>
      <c r="BD63" s="11">
        <f t="shared" si="81"/>
        <v>0.13091945352131584</v>
      </c>
      <c r="BE63" s="11">
        <f t="shared" si="81"/>
        <v>0.19776729419317959</v>
      </c>
      <c r="BF63" s="11">
        <f t="shared" si="79"/>
        <v>0.27997939639293412</v>
      </c>
      <c r="BG63" s="11">
        <f t="shared" si="79"/>
        <v>0.38038183710665219</v>
      </c>
      <c r="BH63" s="11">
        <f t="shared" si="79"/>
        <v>0.50226243615056543</v>
      </c>
      <c r="BI63" s="11">
        <f t="shared" si="79"/>
        <v>0.6494403710631067</v>
      </c>
      <c r="BJ63" s="11">
        <f t="shared" si="79"/>
        <v>0.82634565288809725</v>
      </c>
      <c r="BK63" s="11">
        <f t="shared" si="79"/>
        <v>1.0381097880912511</v>
      </c>
      <c r="BL63" s="11">
        <f t="shared" si="79"/>
        <v>1.2906691218124771</v>
      </c>
      <c r="BM63" s="11">
        <f t="shared" si="79"/>
        <v>1.5908825484915534</v>
      </c>
      <c r="BN63" s="11">
        <f t="shared" si="79"/>
        <v>1.946665490075512</v>
      </c>
      <c r="BO63" s="11">
        <f t="shared" si="79"/>
        <v>2.367142282262316</v>
      </c>
      <c r="BP63" s="11">
        <f t="shared" si="79"/>
        <v>2.8628193786060794</v>
      </c>
      <c r="BQ63" s="11">
        <f t="shared" si="79"/>
        <v>3.4457820841959164</v>
      </c>
      <c r="BR63" s="11"/>
    </row>
    <row r="64" spans="2:104" x14ac:dyDescent="0.25">
      <c r="C64" s="104">
        <f t="shared" si="86"/>
        <v>0</v>
      </c>
      <c r="D64" s="7">
        <f t="shared" si="87"/>
        <v>0</v>
      </c>
      <c r="E64" s="4">
        <f>IF(C64="Y",LOOKUP(D64,BD$9:BM$10),0)</f>
        <v>0</v>
      </c>
      <c r="BC64" s="7">
        <f t="shared" si="49"/>
        <v>2550</v>
      </c>
      <c r="BD64" s="11">
        <f t="shared" si="81"/>
        <v>0.11782750816918426</v>
      </c>
      <c r="BE64" s="11">
        <f t="shared" si="81"/>
        <v>0.17848498300934457</v>
      </c>
      <c r="BF64" s="11">
        <f t="shared" si="79"/>
        <v>0.25338135373560533</v>
      </c>
      <c r="BG64" s="11">
        <f t="shared" si="79"/>
        <v>0.34519651717428679</v>
      </c>
      <c r="BH64" s="11">
        <f t="shared" si="79"/>
        <v>0.45705881689701444</v>
      </c>
      <c r="BI64" s="11">
        <f t="shared" si="79"/>
        <v>0.59261433859508472</v>
      </c>
      <c r="BJ64" s="11">
        <f t="shared" si="79"/>
        <v>0.75610627239260875</v>
      </c>
      <c r="BK64" s="11">
        <f t="shared" si="79"/>
        <v>0.95246573057372252</v>
      </c>
      <c r="BL64" s="11">
        <f t="shared" si="79"/>
        <v>1.1874155920674783</v>
      </c>
      <c r="BM64" s="11">
        <f t="shared" si="79"/>
        <v>1.4675891509834573</v>
      </c>
      <c r="BN64" s="11">
        <f t="shared" si="79"/>
        <v>1.8006655783198477</v>
      </c>
      <c r="BO64" s="11">
        <f t="shared" si="79"/>
        <v>2.1955244667982967</v>
      </c>
      <c r="BP64" s="11">
        <f t="shared" si="79"/>
        <v>2.6624220221036521</v>
      </c>
      <c r="BQ64" s="11">
        <f t="shared" si="79"/>
        <v>3.2131917935126899</v>
      </c>
      <c r="BR64" s="11"/>
    </row>
    <row r="65" spans="2:70" x14ac:dyDescent="0.25">
      <c r="E65" s="10">
        <f>SUM(E61:E64)</f>
        <v>0</v>
      </c>
      <c r="BC65" s="7">
        <f t="shared" si="49"/>
        <v>2600</v>
      </c>
      <c r="BD65" s="11">
        <f t="shared" si="81"/>
        <v>0.10604475735226583</v>
      </c>
      <c r="BE65" s="11">
        <f t="shared" si="81"/>
        <v>0.16108269716593346</v>
      </c>
      <c r="BF65" s="11">
        <f t="shared" si="79"/>
        <v>0.2293101251307228</v>
      </c>
      <c r="BG65" s="11">
        <f t="shared" si="79"/>
        <v>0.31326583933566521</v>
      </c>
      <c r="BH65" s="11">
        <f t="shared" si="79"/>
        <v>0.41592352337628308</v>
      </c>
      <c r="BI65" s="11">
        <f t="shared" si="79"/>
        <v>0.54076058396801463</v>
      </c>
      <c r="BJ65" s="11">
        <f t="shared" si="79"/>
        <v>0.69183723923923679</v>
      </c>
      <c r="BK65" s="11">
        <f t="shared" si="79"/>
        <v>0.87388730780139012</v>
      </c>
      <c r="BL65" s="11">
        <f t="shared" si="79"/>
        <v>1.0924223447020796</v>
      </c>
      <c r="BM65" s="11">
        <f t="shared" si="79"/>
        <v>1.3538509917822388</v>
      </c>
      <c r="BN65" s="11">
        <f t="shared" si="79"/>
        <v>1.6656156599458583</v>
      </c>
      <c r="BO65" s="11">
        <f t="shared" si="79"/>
        <v>2.0363489429554189</v>
      </c>
      <c r="BP65" s="11">
        <f t="shared" si="79"/>
        <v>2.4760524805563948</v>
      </c>
      <c r="BQ65" s="11">
        <f t="shared" si="79"/>
        <v>2.9963013474505811</v>
      </c>
      <c r="BR65" s="11"/>
    </row>
    <row r="66" spans="2:70" x14ac:dyDescent="0.25">
      <c r="B66" s="2">
        <v>8</v>
      </c>
      <c r="C66" s="104">
        <f>+J86</f>
        <v>0</v>
      </c>
      <c r="D66" s="105">
        <f>+J83</f>
        <v>0</v>
      </c>
      <c r="E66" s="4">
        <f>IF(C66="Y",LOOKUP(D66,BD$3:BM$4),0)</f>
        <v>0</v>
      </c>
      <c r="F66" s="2" t="e">
        <f>LOOKUP(D66,BD$12:BM$13)</f>
        <v>#N/A</v>
      </c>
      <c r="G66" s="4"/>
      <c r="H66" s="4"/>
      <c r="I66" s="4"/>
      <c r="J66" s="4"/>
      <c r="K66" s="4"/>
      <c r="L66" s="4"/>
      <c r="M66" s="4"/>
      <c r="BC66" s="7">
        <f t="shared" si="49"/>
        <v>2650</v>
      </c>
      <c r="BD66" s="11">
        <f t="shared" si="81"/>
        <v>9.5440281617039255E-2</v>
      </c>
      <c r="BE66" s="11">
        <f t="shared" si="81"/>
        <v>0.14537713419225495</v>
      </c>
      <c r="BF66" s="11">
        <f t="shared" si="79"/>
        <v>0.20752566324330413</v>
      </c>
      <c r="BG66" s="11">
        <f t="shared" si="79"/>
        <v>0.28428874919711611</v>
      </c>
      <c r="BH66" s="11">
        <f t="shared" si="79"/>
        <v>0.37849040627241753</v>
      </c>
      <c r="BI66" s="11">
        <f t="shared" si="79"/>
        <v>0.49344403287081323</v>
      </c>
      <c r="BJ66" s="11">
        <f t="shared" si="79"/>
        <v>0.63303107390390145</v>
      </c>
      <c r="BK66" s="11">
        <f t="shared" si="79"/>
        <v>0.80179160490777512</v>
      </c>
      <c r="BL66" s="11">
        <f t="shared" si="79"/>
        <v>1.0050285571259128</v>
      </c>
      <c r="BM66" s="11">
        <f t="shared" si="79"/>
        <v>1.2489275399191146</v>
      </c>
      <c r="BN66" s="11">
        <f t="shared" si="79"/>
        <v>1.540694485449918</v>
      </c>
      <c r="BO66" s="11">
        <f t="shared" si="79"/>
        <v>1.8887136445911499</v>
      </c>
      <c r="BP66" s="11">
        <f t="shared" si="79"/>
        <v>2.3027288069174459</v>
      </c>
      <c r="BQ66" s="11">
        <f t="shared" si="79"/>
        <v>2.7940510064976647</v>
      </c>
      <c r="BR66" s="11"/>
    </row>
    <row r="67" spans="2:70" x14ac:dyDescent="0.25">
      <c r="C67" s="104">
        <f t="shared" ref="C67:C69" si="88">+J87</f>
        <v>0</v>
      </c>
      <c r="D67" s="7">
        <f>+D66</f>
        <v>0</v>
      </c>
      <c r="E67" s="4">
        <f>IF(C67="Y",LOOKUP(D67,BD$5:BM$6),0)</f>
        <v>0</v>
      </c>
      <c r="BC67" s="7">
        <f t="shared" si="49"/>
        <v>2700</v>
      </c>
      <c r="BD67" s="11">
        <f t="shared" si="81"/>
        <v>8.5896253455335331E-2</v>
      </c>
      <c r="BE67" s="11">
        <f t="shared" si="81"/>
        <v>0.13120286360851008</v>
      </c>
      <c r="BF67" s="11">
        <f t="shared" si="79"/>
        <v>0.18781072523519021</v>
      </c>
      <c r="BG67" s="11">
        <f t="shared" si="79"/>
        <v>0.25799203989638281</v>
      </c>
      <c r="BH67" s="11">
        <f t="shared" si="79"/>
        <v>0.34442626970789986</v>
      </c>
      <c r="BI67" s="11">
        <f t="shared" si="79"/>
        <v>0.45026767999461698</v>
      </c>
      <c r="BJ67" s="11">
        <f t="shared" si="79"/>
        <v>0.57922343262206966</v>
      </c>
      <c r="BK67" s="11">
        <f t="shared" si="79"/>
        <v>0.73564379750288345</v>
      </c>
      <c r="BL67" s="11">
        <f t="shared" si="79"/>
        <v>0.92462627255583929</v>
      </c>
      <c r="BM67" s="11">
        <f t="shared" si="79"/>
        <v>1.1521356555753828</v>
      </c>
      <c r="BN67" s="11">
        <f t="shared" si="79"/>
        <v>1.4251423990411733</v>
      </c>
      <c r="BO67" s="11">
        <f t="shared" si="79"/>
        <v>1.7517819053582904</v>
      </c>
      <c r="BP67" s="11">
        <f t="shared" si="79"/>
        <v>2.1415377904332233</v>
      </c>
      <c r="BQ67" s="11">
        <f t="shared" si="79"/>
        <v>2.6054525635590706</v>
      </c>
      <c r="BR67" s="11"/>
    </row>
    <row r="68" spans="2:70" x14ac:dyDescent="0.25">
      <c r="C68" s="104">
        <f t="shared" si="88"/>
        <v>0</v>
      </c>
      <c r="D68" s="7">
        <f t="shared" ref="D68:D69" si="89">+D67</f>
        <v>0</v>
      </c>
      <c r="E68" s="4">
        <f>IF(C68="Y",LOOKUP(D68,BD$7:BM$8),0)</f>
        <v>0</v>
      </c>
      <c r="F68" s="4" t="e">
        <f>MIN(1,F66*E70)</f>
        <v>#N/A</v>
      </c>
      <c r="BC68" s="7">
        <f t="shared" si="49"/>
        <v>2750</v>
      </c>
      <c r="BD68" s="11">
        <f t="shared" si="81"/>
        <v>7.7306628109801795E-2</v>
      </c>
      <c r="BE68" s="11">
        <f t="shared" si="81"/>
        <v>0.11841058440668034</v>
      </c>
      <c r="BF68" s="11">
        <f t="shared" si="79"/>
        <v>0.16996870633784714</v>
      </c>
      <c r="BG68" s="11">
        <f t="shared" si="79"/>
        <v>0.23412777620596736</v>
      </c>
      <c r="BH68" s="11">
        <f t="shared" si="79"/>
        <v>0.3134279054341888</v>
      </c>
      <c r="BI68" s="11">
        <f t="shared" si="79"/>
        <v>0.41086925799508789</v>
      </c>
      <c r="BJ68" s="11">
        <f t="shared" si="79"/>
        <v>0.52998944084919353</v>
      </c>
      <c r="BK68" s="11">
        <f t="shared" si="79"/>
        <v>0.67495318420889527</v>
      </c>
      <c r="BL68" s="11">
        <f t="shared" si="79"/>
        <v>0.85065617075137179</v>
      </c>
      <c r="BM68" s="11">
        <f t="shared" si="79"/>
        <v>1.0628451422682901</v>
      </c>
      <c r="BN68" s="11">
        <f t="shared" si="79"/>
        <v>1.3182567191130845</v>
      </c>
      <c r="BO68" s="11">
        <f t="shared" si="79"/>
        <v>1.6247777172198132</v>
      </c>
      <c r="BP68" s="11">
        <f t="shared" si="79"/>
        <v>1.9916301451028964</v>
      </c>
      <c r="BQ68" s="11">
        <f t="shared" si="79"/>
        <v>2.4295845155188318</v>
      </c>
      <c r="BR68" s="11"/>
    </row>
    <row r="69" spans="2:70" x14ac:dyDescent="0.25">
      <c r="C69" s="104">
        <f t="shared" si="88"/>
        <v>0</v>
      </c>
      <c r="D69" s="7">
        <f t="shared" si="89"/>
        <v>0</v>
      </c>
      <c r="E69" s="4">
        <f>IF(C69="Y",LOOKUP(D69,BD$9:BM$10),0)</f>
        <v>0</v>
      </c>
      <c r="BC69" s="7">
        <f t="shared" si="49"/>
        <v>2800</v>
      </c>
      <c r="BD69" s="11">
        <f t="shared" si="81"/>
        <v>6.9575965298821624E-2</v>
      </c>
      <c r="BE69" s="11">
        <f t="shared" si="81"/>
        <v>0.106865552427029</v>
      </c>
      <c r="BF69" s="11">
        <f t="shared" si="79"/>
        <v>0.15382167923575166</v>
      </c>
      <c r="BG69" s="11">
        <f t="shared" si="79"/>
        <v>0.21247095690691534</v>
      </c>
      <c r="BH69" s="11">
        <f t="shared" si="79"/>
        <v>0.28521939394511175</v>
      </c>
      <c r="BI69" s="11">
        <f t="shared" si="79"/>
        <v>0.37491819792051762</v>
      </c>
      <c r="BJ69" s="11">
        <f t="shared" si="79"/>
        <v>0.48494033837701189</v>
      </c>
      <c r="BK69" s="11">
        <f t="shared" si="79"/>
        <v>0.61926954651166122</v>
      </c>
      <c r="BL69" s="11">
        <f t="shared" si="79"/>
        <v>0.78260367709126166</v>
      </c>
      <c r="BM69" s="11">
        <f t="shared" si="79"/>
        <v>0.98047464374249715</v>
      </c>
      <c r="BN69" s="11">
        <f t="shared" si="79"/>
        <v>1.2193874651796024</v>
      </c>
      <c r="BO69" s="11">
        <f t="shared" si="79"/>
        <v>1.5069813327213759</v>
      </c>
      <c r="BP69" s="11">
        <f t="shared" si="79"/>
        <v>1.8522160349456924</v>
      </c>
      <c r="BQ69" s="11">
        <f t="shared" si="79"/>
        <v>2.265587560721309</v>
      </c>
      <c r="BR69" s="11"/>
    </row>
    <row r="70" spans="2:70" x14ac:dyDescent="0.25">
      <c r="E70" s="10">
        <f>SUM(E66:E69)</f>
        <v>0</v>
      </c>
      <c r="BC70" s="7">
        <f t="shared" si="49"/>
        <v>2850</v>
      </c>
      <c r="BD70" s="11">
        <f t="shared" si="81"/>
        <v>6.2618368768939461E-2</v>
      </c>
      <c r="BE70" s="11">
        <f t="shared" si="81"/>
        <v>9.6446161065393665E-2</v>
      </c>
      <c r="BF70" s="11">
        <f t="shared" si="79"/>
        <v>0.13920861970835524</v>
      </c>
      <c r="BG70" s="11">
        <f t="shared" si="79"/>
        <v>0.19281739339302564</v>
      </c>
      <c r="BH70" s="11">
        <f t="shared" si="79"/>
        <v>0.25954964849005163</v>
      </c>
      <c r="BI70" s="11">
        <f t="shared" si="79"/>
        <v>0.34211285560247223</v>
      </c>
      <c r="BJ70" s="11">
        <f t="shared" si="79"/>
        <v>0.44372040961496573</v>
      </c>
      <c r="BK70" s="11">
        <f t="shared" si="79"/>
        <v>0.56817980892444897</v>
      </c>
      <c r="BL70" s="11">
        <f t="shared" si="79"/>
        <v>0.71999538292396037</v>
      </c>
      <c r="BM70" s="11">
        <f t="shared" si="79"/>
        <v>0.9044878588524532</v>
      </c>
      <c r="BN70" s="11">
        <f t="shared" si="79"/>
        <v>1.1279334052911316</v>
      </c>
      <c r="BO70" s="11">
        <f t="shared" si="79"/>
        <v>1.3977251860990754</v>
      </c>
      <c r="BP70" s="11">
        <f t="shared" si="79"/>
        <v>1.7225609124994927</v>
      </c>
      <c r="BQ70" s="11">
        <f t="shared" si="79"/>
        <v>2.112660400372619</v>
      </c>
      <c r="BR70" s="11"/>
    </row>
    <row r="71" spans="2:70" x14ac:dyDescent="0.25">
      <c r="B71" s="2">
        <v>9</v>
      </c>
      <c r="C71" s="104">
        <f>+K86</f>
        <v>0</v>
      </c>
      <c r="D71" s="105">
        <f>+K83</f>
        <v>0</v>
      </c>
      <c r="E71" s="4">
        <f>IF(C71="Y",LOOKUP(D71,BD$3:BM$4),0)</f>
        <v>0</v>
      </c>
      <c r="F71" s="2" t="e">
        <f>LOOKUP(D71,BD$12:BM$13)</f>
        <v>#N/A</v>
      </c>
      <c r="G71" s="4"/>
      <c r="H71" s="4"/>
      <c r="I71" s="4"/>
      <c r="J71" s="4"/>
      <c r="K71" s="4"/>
      <c r="L71" s="4"/>
      <c r="M71" s="4"/>
      <c r="BC71" s="7">
        <f t="shared" si="49"/>
        <v>2900</v>
      </c>
      <c r="BD71" s="11">
        <f t="shared" si="81"/>
        <v>5.6356531892045515E-2</v>
      </c>
      <c r="BE71" s="11">
        <f t="shared" si="81"/>
        <v>8.7042660361517782E-2</v>
      </c>
      <c r="BF71" s="11">
        <f t="shared" si="79"/>
        <v>0.12598380083606148</v>
      </c>
      <c r="BG71" s="11">
        <f t="shared" si="79"/>
        <v>0.17498178450417073</v>
      </c>
      <c r="BH71" s="11">
        <f t="shared" si="79"/>
        <v>0.23619018012594695</v>
      </c>
      <c r="BI71" s="11">
        <f t="shared" si="79"/>
        <v>0.31217798073725583</v>
      </c>
      <c r="BJ71" s="11">
        <f t="shared" si="79"/>
        <v>0.40600417479769352</v>
      </c>
      <c r="BK71" s="11">
        <f t="shared" si="79"/>
        <v>0.52130497468818171</v>
      </c>
      <c r="BL71" s="11">
        <f t="shared" si="79"/>
        <v>0.66239575229004322</v>
      </c>
      <c r="BM71" s="11">
        <f t="shared" si="79"/>
        <v>0.83439004979138764</v>
      </c>
      <c r="BN71" s="11">
        <f t="shared" si="79"/>
        <v>1.0433383998942962</v>
      </c>
      <c r="BO71" s="11">
        <f t="shared" si="79"/>
        <v>1.2963901101068915</v>
      </c>
      <c r="BP71" s="11">
        <f t="shared" si="79"/>
        <v>1.6019816486245271</v>
      </c>
      <c r="BQ71" s="11">
        <f t="shared" si="79"/>
        <v>1.9700558233474659</v>
      </c>
      <c r="BR71" s="11"/>
    </row>
    <row r="72" spans="2:70" x14ac:dyDescent="0.25">
      <c r="C72" s="104">
        <f t="shared" ref="C72:C74" si="90">+K87</f>
        <v>0</v>
      </c>
      <c r="D72" s="7">
        <f>+D71</f>
        <v>0</v>
      </c>
      <c r="E72" s="4">
        <f>IF(C72="Y",LOOKUP(D72,BD$5:BM$6),0)</f>
        <v>0</v>
      </c>
      <c r="BC72" s="7">
        <f t="shared" si="49"/>
        <v>2950</v>
      </c>
      <c r="BD72" s="11">
        <f t="shared" si="81"/>
        <v>5.0720878702840963E-2</v>
      </c>
      <c r="BE72" s="11">
        <f t="shared" si="81"/>
        <v>7.8556000976269802E-2</v>
      </c>
      <c r="BF72" s="11">
        <f t="shared" si="79"/>
        <v>0.11401533975663562</v>
      </c>
      <c r="BG72" s="11">
        <f t="shared" si="79"/>
        <v>0.15879596943753491</v>
      </c>
      <c r="BH72" s="11">
        <f t="shared" si="79"/>
        <v>0.21493306391461167</v>
      </c>
      <c r="BI72" s="11">
        <f t="shared" si="79"/>
        <v>0.28486240742274588</v>
      </c>
      <c r="BJ72" s="11">
        <f t="shared" si="79"/>
        <v>0.37149381993988945</v>
      </c>
      <c r="BK72" s="11">
        <f t="shared" si="79"/>
        <v>0.47829731427640654</v>
      </c>
      <c r="BL72" s="11">
        <f t="shared" si="79"/>
        <v>0.60940409210683955</v>
      </c>
      <c r="BM72" s="11">
        <f t="shared" si="79"/>
        <v>0.76972482093255468</v>
      </c>
      <c r="BN72" s="11">
        <f t="shared" si="79"/>
        <v>0.96508801990222348</v>
      </c>
      <c r="BO72" s="11">
        <f t="shared" si="79"/>
        <v>1.2024018271241412</v>
      </c>
      <c r="BP72" s="11">
        <f t="shared" si="79"/>
        <v>1.4898429332208092</v>
      </c>
      <c r="BQ72" s="11">
        <f t="shared" si="79"/>
        <v>1.8370770552715106</v>
      </c>
      <c r="BR72" s="11"/>
    </row>
    <row r="73" spans="2:70" x14ac:dyDescent="0.25">
      <c r="C73" s="104">
        <f t="shared" si="90"/>
        <v>0</v>
      </c>
      <c r="D73" s="7">
        <f t="shared" ref="D73:D74" si="91">+D72</f>
        <v>0</v>
      </c>
      <c r="E73" s="4">
        <f>IF(C73="Y",LOOKUP(D73,BD$7:BM$8),0)</f>
        <v>0</v>
      </c>
      <c r="F73" s="4" t="e">
        <f>MIN(1,F71*E75)</f>
        <v>#N/A</v>
      </c>
      <c r="BC73" s="7">
        <f t="shared" si="49"/>
        <v>3000</v>
      </c>
      <c r="BD73" s="11">
        <f t="shared" si="81"/>
        <v>4.5648790832556865E-2</v>
      </c>
      <c r="BE73" s="11">
        <f t="shared" si="81"/>
        <v>7.0896790881083499E-2</v>
      </c>
      <c r="BF73" s="11">
        <f t="shared" si="79"/>
        <v>0.10318388247975523</v>
      </c>
      <c r="BG73" s="11">
        <f t="shared" si="79"/>
        <v>0.1441073422645629</v>
      </c>
      <c r="BH73" s="11">
        <f t="shared" si="79"/>
        <v>0.19558908816229659</v>
      </c>
      <c r="BI73" s="11">
        <f t="shared" ref="BI73:BQ101" si="92">+BI72*BI$16</f>
        <v>0.25993694677325552</v>
      </c>
      <c r="BJ73" s="11">
        <f t="shared" si="92"/>
        <v>0.33991684524499871</v>
      </c>
      <c r="BK73" s="11">
        <f t="shared" si="92"/>
        <v>0.43883778584860283</v>
      </c>
      <c r="BL73" s="11">
        <f t="shared" si="92"/>
        <v>0.56065176473829215</v>
      </c>
      <c r="BM73" s="11">
        <f t="shared" si="92"/>
        <v>0.71007114731028131</v>
      </c>
      <c r="BN73" s="11">
        <f t="shared" si="92"/>
        <v>0.89270641840955622</v>
      </c>
      <c r="BO73" s="11">
        <f t="shared" si="92"/>
        <v>1.1152276946576403</v>
      </c>
      <c r="BP73" s="11">
        <f t="shared" si="92"/>
        <v>1.3855539278953517</v>
      </c>
      <c r="BQ73" s="11">
        <f t="shared" si="92"/>
        <v>1.7130743540406823</v>
      </c>
      <c r="BR73" s="11"/>
    </row>
    <row r="74" spans="2:70" x14ac:dyDescent="0.25">
      <c r="C74" s="104">
        <f t="shared" si="90"/>
        <v>0</v>
      </c>
      <c r="D74" s="7">
        <f t="shared" si="91"/>
        <v>0</v>
      </c>
      <c r="E74" s="4">
        <f>IF(C74="Y",LOOKUP(D74,BD$9:BM$10),0)</f>
        <v>0</v>
      </c>
      <c r="BC74" s="7">
        <f t="shared" si="49"/>
        <v>3050</v>
      </c>
      <c r="BD74" s="11">
        <f t="shared" si="81"/>
        <v>4.1083911749301177E-2</v>
      </c>
      <c r="BE74" s="11">
        <f t="shared" si="81"/>
        <v>6.398435377017786E-2</v>
      </c>
      <c r="BF74" s="11">
        <f t="shared" si="81"/>
        <v>9.3381413644178471E-2</v>
      </c>
      <c r="BG74" s="11">
        <f t="shared" si="81"/>
        <v>0.13077741310509081</v>
      </c>
      <c r="BH74" s="11">
        <f t="shared" si="81"/>
        <v>0.17798607022768986</v>
      </c>
      <c r="BI74" s="11">
        <f t="shared" si="92"/>
        <v>0.23719246393059559</v>
      </c>
      <c r="BJ74" s="11">
        <f t="shared" si="92"/>
        <v>0.31102391339917373</v>
      </c>
      <c r="BK74" s="11">
        <f t="shared" si="92"/>
        <v>0.40263366851609295</v>
      </c>
      <c r="BL74" s="11">
        <f t="shared" si="92"/>
        <v>0.51579962355922859</v>
      </c>
      <c r="BM74" s="11">
        <f t="shared" si="92"/>
        <v>0.6550406333937342</v>
      </c>
      <c r="BN74" s="11">
        <f t="shared" si="92"/>
        <v>0.82575343702883908</v>
      </c>
      <c r="BO74" s="11">
        <f t="shared" si="92"/>
        <v>1.0343736867949607</v>
      </c>
      <c r="BP74" s="11">
        <f t="shared" si="92"/>
        <v>1.2885651529426763</v>
      </c>
      <c r="BQ74" s="11">
        <f t="shared" si="92"/>
        <v>1.5974418351429351</v>
      </c>
      <c r="BR74" s="11"/>
    </row>
    <row r="75" spans="2:70" x14ac:dyDescent="0.25">
      <c r="E75" s="10">
        <f>SUM(E71:E74)</f>
        <v>0</v>
      </c>
      <c r="BC75" s="7">
        <f t="shared" si="49"/>
        <v>3100</v>
      </c>
      <c r="BD75" s="11">
        <f t="shared" si="81"/>
        <v>3.6975520574371062E-2</v>
      </c>
      <c r="BE75" s="11">
        <f t="shared" si="81"/>
        <v>5.7745879277585517E-2</v>
      </c>
      <c r="BF75" s="11">
        <f t="shared" si="81"/>
        <v>8.4510179347981509E-2</v>
      </c>
      <c r="BG75" s="11">
        <f t="shared" si="81"/>
        <v>0.11868050239286988</v>
      </c>
      <c r="BH75" s="11">
        <f t="shared" si="81"/>
        <v>0.16196732390719773</v>
      </c>
      <c r="BI75" s="11">
        <f t="shared" si="92"/>
        <v>0.21643812333666843</v>
      </c>
      <c r="BJ75" s="11">
        <f t="shared" si="92"/>
        <v>0.28458688076024385</v>
      </c>
      <c r="BK75" s="11">
        <f t="shared" si="92"/>
        <v>0.36941639086351513</v>
      </c>
      <c r="BL75" s="11">
        <f t="shared" si="92"/>
        <v>0.47453565367449008</v>
      </c>
      <c r="BM75" s="11">
        <f t="shared" si="92"/>
        <v>0.60427498430571946</v>
      </c>
      <c r="BN75" s="11">
        <f t="shared" si="92"/>
        <v>0.76382192925167569</v>
      </c>
      <c r="BO75" s="11">
        <f t="shared" si="92"/>
        <v>0.95938159450232541</v>
      </c>
      <c r="BP75" s="11">
        <f t="shared" si="92"/>
        <v>1.198365592236688</v>
      </c>
      <c r="BQ75" s="11">
        <f t="shared" si="92"/>
        <v>1.4896145112707859</v>
      </c>
      <c r="BR75" s="11"/>
    </row>
    <row r="76" spans="2:70" x14ac:dyDescent="0.25">
      <c r="B76" s="2">
        <v>10</v>
      </c>
      <c r="C76" s="104">
        <f>+L86</f>
        <v>0</v>
      </c>
      <c r="D76" s="105">
        <f>+L83</f>
        <v>0</v>
      </c>
      <c r="E76" s="4">
        <f>IF(C76="Y",LOOKUP(D76,BD$3:BM$4),0)</f>
        <v>0</v>
      </c>
      <c r="F76" s="2" t="e">
        <f>LOOKUP(D76,BD$12:BM$13)</f>
        <v>#N/A</v>
      </c>
      <c r="G76" s="4"/>
      <c r="H76" s="4"/>
      <c r="I76" s="4"/>
      <c r="J76" s="4"/>
      <c r="K76" s="4"/>
      <c r="L76" s="4"/>
      <c r="M76" s="4"/>
      <c r="BC76" s="7">
        <f t="shared" si="49"/>
        <v>3150</v>
      </c>
      <c r="BD76" s="11">
        <f t="shared" si="81"/>
        <v>3.3277968516933959E-2</v>
      </c>
      <c r="BE76" s="11">
        <f t="shared" si="81"/>
        <v>5.2115656048020931E-2</v>
      </c>
      <c r="BF76" s="11">
        <f t="shared" si="81"/>
        <v>7.6481712309923261E-2</v>
      </c>
      <c r="BG76" s="11">
        <f t="shared" si="81"/>
        <v>0.1077025559215294</v>
      </c>
      <c r="BH76" s="11">
        <f t="shared" si="81"/>
        <v>0.14739026475554989</v>
      </c>
      <c r="BI76" s="11">
        <f t="shared" si="92"/>
        <v>0.1974997875447099</v>
      </c>
      <c r="BJ76" s="11">
        <f t="shared" si="92"/>
        <v>0.26039699589562304</v>
      </c>
      <c r="BK76" s="11">
        <f t="shared" si="92"/>
        <v>0.33893953861727499</v>
      </c>
      <c r="BL76" s="11">
        <f t="shared" si="92"/>
        <v>0.43657280138053067</v>
      </c>
      <c r="BM76" s="11">
        <f t="shared" si="92"/>
        <v>0.55744367302202591</v>
      </c>
      <c r="BN76" s="11">
        <f t="shared" si="92"/>
        <v>0.70653528455779957</v>
      </c>
      <c r="BO76" s="11">
        <f t="shared" si="92"/>
        <v>0.88982642890090624</v>
      </c>
      <c r="BP76" s="11">
        <f t="shared" si="92"/>
        <v>1.1144800007801192</v>
      </c>
      <c r="BQ76" s="11">
        <f t="shared" si="92"/>
        <v>1.3890655317600069</v>
      </c>
      <c r="BR76" s="11"/>
    </row>
    <row r="77" spans="2:70" x14ac:dyDescent="0.25">
      <c r="C77" s="104">
        <f t="shared" ref="C77:C79" si="93">+L87</f>
        <v>0</v>
      </c>
      <c r="D77" s="7">
        <f>+D76</f>
        <v>0</v>
      </c>
      <c r="E77" s="4">
        <f>IF(C77="Y",LOOKUP(D77,BD$5:BM$6),0)</f>
        <v>0</v>
      </c>
      <c r="BC77" s="7">
        <f t="shared" si="49"/>
        <v>3200</v>
      </c>
      <c r="BD77" s="11">
        <f t="shared" si="81"/>
        <v>2.9950171665240565E-2</v>
      </c>
      <c r="BE77" s="11">
        <f t="shared" si="81"/>
        <v>4.7034379583338885E-2</v>
      </c>
      <c r="BF77" s="11">
        <f t="shared" si="81"/>
        <v>6.9215949640480542E-2</v>
      </c>
      <c r="BG77" s="11">
        <f t="shared" si="81"/>
        <v>9.7740069498787913E-2</v>
      </c>
      <c r="BH77" s="11">
        <f t="shared" si="81"/>
        <v>0.13412514092755037</v>
      </c>
      <c r="BI77" s="11">
        <f t="shared" si="92"/>
        <v>0.18021855613454774</v>
      </c>
      <c r="BJ77" s="11">
        <f t="shared" si="92"/>
        <v>0.23826325124449502</v>
      </c>
      <c r="BK77" s="11">
        <f t="shared" si="92"/>
        <v>0.31097702668134969</v>
      </c>
      <c r="BL77" s="11">
        <f t="shared" si="92"/>
        <v>0.40164697727008802</v>
      </c>
      <c r="BM77" s="11">
        <f t="shared" si="92"/>
        <v>0.51424178836281864</v>
      </c>
      <c r="BN77" s="11">
        <f t="shared" si="92"/>
        <v>0.65354513821596427</v>
      </c>
      <c r="BO77" s="11">
        <f t="shared" si="92"/>
        <v>0.82531401280559002</v>
      </c>
      <c r="BP77" s="11">
        <f t="shared" si="92"/>
        <v>1.0364664007255102</v>
      </c>
      <c r="BQ77" s="11">
        <f t="shared" si="92"/>
        <v>1.2953036083662055</v>
      </c>
      <c r="BR77" s="11"/>
    </row>
    <row r="78" spans="2:70" x14ac:dyDescent="0.25">
      <c r="C78" s="104">
        <f t="shared" si="93"/>
        <v>0</v>
      </c>
      <c r="D78" s="7">
        <f t="shared" ref="D78:D79" si="94">+D77</f>
        <v>0</v>
      </c>
      <c r="E78" s="4">
        <f>IF(C78="Y",LOOKUP(D78,BD$7:BM$8),0)</f>
        <v>0</v>
      </c>
      <c r="F78" s="4" t="e">
        <f>MIN(1,F76*E80)</f>
        <v>#N/A</v>
      </c>
      <c r="BC78" s="7">
        <f t="shared" si="49"/>
        <v>3250</v>
      </c>
      <c r="BD78" s="11">
        <f t="shared" si="81"/>
        <v>2.6955154498716508E-2</v>
      </c>
      <c r="BE78" s="11">
        <f t="shared" si="81"/>
        <v>4.2448527573963342E-2</v>
      </c>
      <c r="BF78" s="11">
        <f t="shared" si="81"/>
        <v>6.2640434424634892E-2</v>
      </c>
      <c r="BG78" s="11">
        <f t="shared" si="81"/>
        <v>8.8699113070150021E-2</v>
      </c>
      <c r="BH78" s="11">
        <f t="shared" si="81"/>
        <v>0.12205387824407081</v>
      </c>
      <c r="BI78" s="11">
        <f t="shared" si="92"/>
        <v>0.16444943247277477</v>
      </c>
      <c r="BJ78" s="11">
        <f t="shared" si="92"/>
        <v>0.21801087488871287</v>
      </c>
      <c r="BK78" s="11">
        <f t="shared" si="92"/>
        <v>0.28532142198013821</v>
      </c>
      <c r="BL78" s="11">
        <f t="shared" si="92"/>
        <v>0.36951521908848084</v>
      </c>
      <c r="BM78" s="11">
        <f t="shared" si="92"/>
        <v>0.47438804976469995</v>
      </c>
      <c r="BN78" s="11">
        <f t="shared" si="92"/>
        <v>0.60452925284976666</v>
      </c>
      <c r="BO78" s="11">
        <f t="shared" si="92"/>
        <v>0.76547874687718431</v>
      </c>
      <c r="BP78" s="11">
        <f t="shared" si="92"/>
        <v>0.9639137526747239</v>
      </c>
      <c r="BQ78" s="11">
        <f t="shared" si="92"/>
        <v>1.2078706148014857</v>
      </c>
      <c r="BR78" s="11"/>
    </row>
    <row r="79" spans="2:70" x14ac:dyDescent="0.25">
      <c r="C79" s="104">
        <f t="shared" si="93"/>
        <v>0</v>
      </c>
      <c r="D79" s="7">
        <f t="shared" si="94"/>
        <v>0</v>
      </c>
      <c r="E79" s="4">
        <f>IF(C79="Y",LOOKUP(D79,BD$9:BM$10),0)</f>
        <v>0</v>
      </c>
      <c r="BC79" s="7">
        <f t="shared" si="49"/>
        <v>3300</v>
      </c>
      <c r="BD79" s="11">
        <f t="shared" si="81"/>
        <v>2.4259639048844858E-2</v>
      </c>
      <c r="BE79" s="11">
        <f t="shared" si="81"/>
        <v>3.8309796135501915E-2</v>
      </c>
      <c r="BF79" s="11">
        <f t="shared" si="81"/>
        <v>5.6689593154294574E-2</v>
      </c>
      <c r="BG79" s="11">
        <f t="shared" si="81"/>
        <v>8.0494445111161134E-2</v>
      </c>
      <c r="BH79" s="11">
        <f t="shared" si="81"/>
        <v>0.11106902920210442</v>
      </c>
      <c r="BI79" s="11">
        <f t="shared" si="92"/>
        <v>0.15006010713140694</v>
      </c>
      <c r="BJ79" s="11">
        <f t="shared" si="92"/>
        <v>0.19947995052317222</v>
      </c>
      <c r="BK79" s="11">
        <f t="shared" si="92"/>
        <v>0.26178240466677671</v>
      </c>
      <c r="BL79" s="11">
        <f t="shared" si="92"/>
        <v>0.33995400156140221</v>
      </c>
      <c r="BM79" s="11">
        <f t="shared" si="92"/>
        <v>0.43762297590793547</v>
      </c>
      <c r="BN79" s="11">
        <f t="shared" si="92"/>
        <v>0.55918955888603383</v>
      </c>
      <c r="BO79" s="11">
        <f t="shared" si="92"/>
        <v>0.70998153772858796</v>
      </c>
      <c r="BP79" s="11">
        <f t="shared" si="92"/>
        <v>0.89643978998749263</v>
      </c>
      <c r="BQ79" s="11">
        <f t="shared" si="92"/>
        <v>1.1263393483023847</v>
      </c>
      <c r="BR79" s="11"/>
    </row>
    <row r="80" spans="2:70" x14ac:dyDescent="0.25">
      <c r="E80" s="10">
        <f>SUM(E76:E79)</f>
        <v>0</v>
      </c>
      <c r="BC80" s="7">
        <f t="shared" si="49"/>
        <v>3350</v>
      </c>
      <c r="BD80" s="11">
        <f t="shared" si="81"/>
        <v>2.1833675143960372E-2</v>
      </c>
      <c r="BE80" s="11">
        <f t="shared" si="81"/>
        <v>3.4574591012290476E-2</v>
      </c>
      <c r="BF80" s="11">
        <f t="shared" si="81"/>
        <v>5.1304081804636581E-2</v>
      </c>
      <c r="BG80" s="11">
        <f t="shared" si="81"/>
        <v>7.3048708938378712E-2</v>
      </c>
      <c r="BH80" s="11">
        <f t="shared" si="81"/>
        <v>0.10107281657391499</v>
      </c>
      <c r="BI80" s="11">
        <f t="shared" si="92"/>
        <v>0.1369298477574088</v>
      </c>
      <c r="BJ80" s="11">
        <f t="shared" si="92"/>
        <v>0.18252415472870251</v>
      </c>
      <c r="BK80" s="11">
        <f t="shared" si="92"/>
        <v>0.24018535628176754</v>
      </c>
      <c r="BL80" s="11">
        <f t="shared" si="92"/>
        <v>0.31275768143648991</v>
      </c>
      <c r="BM80" s="11">
        <f t="shared" si="92"/>
        <v>0.40370719527507026</v>
      </c>
      <c r="BN80" s="11">
        <f t="shared" si="92"/>
        <v>0.51725034196958097</v>
      </c>
      <c r="BO80" s="11">
        <f t="shared" si="92"/>
        <v>0.6585078762432649</v>
      </c>
      <c r="BP80" s="11">
        <f t="shared" si="92"/>
        <v>0.8336890046883676</v>
      </c>
      <c r="BQ80" s="11">
        <f t="shared" si="92"/>
        <v>1.050311442291973</v>
      </c>
      <c r="BR80" s="11"/>
    </row>
    <row r="81" spans="1:70" x14ac:dyDescent="0.25">
      <c r="G81" s="10"/>
      <c r="H81" s="10"/>
      <c r="I81" s="10"/>
      <c r="J81" s="10"/>
      <c r="K81" s="10"/>
      <c r="L81" s="10"/>
      <c r="M81" s="10"/>
      <c r="BC81" s="7">
        <f t="shared" si="49"/>
        <v>3400</v>
      </c>
      <c r="BD81" s="11">
        <f t="shared" si="81"/>
        <v>1.9650307629564333E-2</v>
      </c>
      <c r="BE81" s="11">
        <f t="shared" si="81"/>
        <v>3.1203568388592152E-2</v>
      </c>
      <c r="BF81" s="11">
        <f t="shared" si="81"/>
        <v>4.64301940331961E-2</v>
      </c>
      <c r="BG81" s="11">
        <f t="shared" si="81"/>
        <v>6.6291703361578677E-2</v>
      </c>
      <c r="BH81" s="11">
        <f t="shared" si="81"/>
        <v>9.197626308226263E-2</v>
      </c>
      <c r="BI81" s="11">
        <f t="shared" si="92"/>
        <v>0.1249484860786355</v>
      </c>
      <c r="BJ81" s="11">
        <f t="shared" si="92"/>
        <v>0.16700960157676273</v>
      </c>
      <c r="BK81" s="11">
        <f t="shared" si="92"/>
        <v>0.22037006438852164</v>
      </c>
      <c r="BL81" s="11">
        <f t="shared" si="92"/>
        <v>0.28773706692157058</v>
      </c>
      <c r="BM81" s="11">
        <f t="shared" si="92"/>
        <v>0.37241988764125211</v>
      </c>
      <c r="BN81" s="11">
        <f t="shared" si="92"/>
        <v>0.47845656632186212</v>
      </c>
      <c r="BO81" s="11">
        <f t="shared" si="92"/>
        <v>0.61076605521562788</v>
      </c>
      <c r="BP81" s="11">
        <f t="shared" si="92"/>
        <v>0.77533077436018139</v>
      </c>
      <c r="BQ81" s="11">
        <f t="shared" si="92"/>
        <v>0.97941541993726411</v>
      </c>
      <c r="BR81" s="11"/>
    </row>
    <row r="82" spans="1:70" x14ac:dyDescent="0.25">
      <c r="A82" s="15" t="s">
        <v>20</v>
      </c>
      <c r="B82" s="14" t="s">
        <v>66</v>
      </c>
      <c r="C82" s="1" t="s">
        <v>10</v>
      </c>
      <c r="D82" s="1" t="s">
        <v>11</v>
      </c>
      <c r="E82" s="1" t="s">
        <v>12</v>
      </c>
      <c r="F82" s="1" t="s">
        <v>13</v>
      </c>
      <c r="G82" s="1" t="s">
        <v>14</v>
      </c>
      <c r="H82" s="1" t="s">
        <v>15</v>
      </c>
      <c r="I82" s="1" t="s">
        <v>16</v>
      </c>
      <c r="J82" s="1" t="s">
        <v>17</v>
      </c>
      <c r="K82" s="1" t="s">
        <v>18</v>
      </c>
      <c r="L82" s="1" t="s">
        <v>19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BC82" s="7">
        <f t="shared" si="49"/>
        <v>3450</v>
      </c>
      <c r="BD82" s="11">
        <f t="shared" si="81"/>
        <v>1.76852768666079E-2</v>
      </c>
      <c r="BE82" s="11">
        <f t="shared" si="81"/>
        <v>2.8161220470704417E-2</v>
      </c>
      <c r="BF82" s="11">
        <f t="shared" si="81"/>
        <v>4.2019325600042463E-2</v>
      </c>
      <c r="BG82" s="11">
        <f t="shared" si="81"/>
        <v>6.0159720800632643E-2</v>
      </c>
      <c r="BH82" s="11">
        <f t="shared" si="81"/>
        <v>8.3698399404858972E-2</v>
      </c>
      <c r="BI82" s="11">
        <f t="shared" si="92"/>
        <v>0.11401549354675486</v>
      </c>
      <c r="BJ82" s="11">
        <f t="shared" si="92"/>
        <v>0.15281378544273785</v>
      </c>
      <c r="BK82" s="11">
        <f t="shared" si="92"/>
        <v>0.20218953407646853</v>
      </c>
      <c r="BL82" s="11">
        <f t="shared" si="92"/>
        <v>0.26471810156784481</v>
      </c>
      <c r="BM82" s="11">
        <f t="shared" si="92"/>
        <v>0.34355734634905488</v>
      </c>
      <c r="BN82" s="11">
        <f t="shared" si="92"/>
        <v>0.44257232384772222</v>
      </c>
      <c r="BO82" s="11">
        <f t="shared" si="92"/>
        <v>0.56648551621249454</v>
      </c>
      <c r="BP82" s="11">
        <f t="shared" si="92"/>
        <v>0.72105762015496822</v>
      </c>
      <c r="BQ82" s="11">
        <f t="shared" si="92"/>
        <v>0.91330487909149816</v>
      </c>
      <c r="BR82" s="11"/>
    </row>
    <row r="83" spans="1:70" x14ac:dyDescent="0.25">
      <c r="B83" t="s">
        <v>34</v>
      </c>
      <c r="C83" s="104">
        <f>+'Input R5'!E5</f>
        <v>0</v>
      </c>
      <c r="D83" s="104">
        <f>+'Input R5'!F5</f>
        <v>0</v>
      </c>
      <c r="E83" s="104">
        <f>+'Input R5'!G5</f>
        <v>0</v>
      </c>
      <c r="F83" s="104">
        <f>+'Input R5'!H5</f>
        <v>0</v>
      </c>
      <c r="G83" s="104">
        <f>+'Input R5'!I5</f>
        <v>0</v>
      </c>
      <c r="H83" s="104">
        <f>+'Input R5'!J5</f>
        <v>0</v>
      </c>
      <c r="I83" s="104">
        <f>+'Input R5'!K5</f>
        <v>0</v>
      </c>
      <c r="J83" s="104">
        <f>+'Input R5'!L5</f>
        <v>0</v>
      </c>
      <c r="K83" s="104">
        <f>+'Input R5'!M5</f>
        <v>0</v>
      </c>
      <c r="L83" s="104">
        <f>+'Input R5'!N5</f>
        <v>0</v>
      </c>
      <c r="BC83" s="7">
        <f t="shared" si="49"/>
        <v>3500</v>
      </c>
      <c r="BD83" s="11">
        <f t="shared" si="81"/>
        <v>1.591674917994711E-2</v>
      </c>
      <c r="BE83" s="11">
        <f t="shared" si="81"/>
        <v>2.5415501474810736E-2</v>
      </c>
      <c r="BF83" s="11">
        <f t="shared" si="81"/>
        <v>3.8027489668038428E-2</v>
      </c>
      <c r="BG83" s="11">
        <f t="shared" si="81"/>
        <v>5.4594946626574117E-2</v>
      </c>
      <c r="BH83" s="11">
        <f t="shared" si="81"/>
        <v>7.616554345842165E-2</v>
      </c>
      <c r="BI83" s="11">
        <f t="shared" si="92"/>
        <v>0.10403913786141378</v>
      </c>
      <c r="BJ83" s="11">
        <f t="shared" si="92"/>
        <v>0.1398246136801051</v>
      </c>
      <c r="BK83" s="11">
        <f t="shared" si="92"/>
        <v>0.18550889751515981</v>
      </c>
      <c r="BL83" s="11">
        <f t="shared" si="92"/>
        <v>0.24354065344241713</v>
      </c>
      <c r="BM83" s="11">
        <f t="shared" si="92"/>
        <v>0.31693165200700296</v>
      </c>
      <c r="BN83" s="11">
        <f t="shared" si="92"/>
        <v>0.40937939955914282</v>
      </c>
      <c r="BO83" s="11">
        <f t="shared" si="92"/>
        <v>0.52541531628708837</v>
      </c>
      <c r="BP83" s="11">
        <f t="shared" si="92"/>
        <v>0.67058358674412</v>
      </c>
      <c r="BQ83" s="11">
        <f t="shared" si="92"/>
        <v>0.85165679975282138</v>
      </c>
      <c r="BR83" s="11"/>
    </row>
    <row r="84" spans="1:70" x14ac:dyDescent="0.25">
      <c r="B84" t="s">
        <v>24</v>
      </c>
      <c r="C84" s="104">
        <f>+'Input R5'!E6</f>
        <v>0</v>
      </c>
      <c r="D84" s="104">
        <f>+'Input R5'!F6</f>
        <v>0</v>
      </c>
      <c r="E84" s="104">
        <f>+'Input R5'!G6</f>
        <v>0</v>
      </c>
      <c r="F84" s="104">
        <f>+'Input R5'!H6</f>
        <v>0</v>
      </c>
      <c r="G84" s="104">
        <f>+'Input R5'!I6</f>
        <v>0</v>
      </c>
      <c r="H84" s="104">
        <f>+'Input R5'!J6</f>
        <v>0</v>
      </c>
      <c r="I84" s="104">
        <f>+'Input R5'!K6</f>
        <v>0</v>
      </c>
      <c r="J84" s="104">
        <f>+'Input R5'!L6</f>
        <v>0</v>
      </c>
      <c r="K84" s="104">
        <f>+'Input R5'!M6</f>
        <v>0</v>
      </c>
      <c r="L84" s="104">
        <f>+'Input R5'!N6</f>
        <v>0</v>
      </c>
      <c r="BC84" s="7">
        <f t="shared" ref="BC84:BC97" si="95">+BC83+50</f>
        <v>3550</v>
      </c>
      <c r="BD84" s="11">
        <f t="shared" si="81"/>
        <v>1.4325074261952399E-2</v>
      </c>
      <c r="BE84" s="11">
        <f t="shared" si="81"/>
        <v>2.2937490081016688E-2</v>
      </c>
      <c r="BF84" s="11">
        <f t="shared" si="81"/>
        <v>3.4414878149574772E-2</v>
      </c>
      <c r="BG84" s="11">
        <f t="shared" si="81"/>
        <v>4.9544914063616004E-2</v>
      </c>
      <c r="BH84" s="11">
        <f t="shared" si="81"/>
        <v>6.9310644547163694E-2</v>
      </c>
      <c r="BI84" s="11">
        <f t="shared" si="92"/>
        <v>9.4935713298540045E-2</v>
      </c>
      <c r="BJ84" s="11">
        <f t="shared" si="92"/>
        <v>0.12793952151729612</v>
      </c>
      <c r="BK84" s="11">
        <f t="shared" si="92"/>
        <v>0.17020441347015905</v>
      </c>
      <c r="BL84" s="11">
        <f t="shared" si="92"/>
        <v>0.22405740116702366</v>
      </c>
      <c r="BM84" s="11">
        <f t="shared" si="92"/>
        <v>0.29236944897646011</v>
      </c>
      <c r="BN84" s="11">
        <f t="shared" si="92"/>
        <v>0.37867594459220688</v>
      </c>
      <c r="BO84" s="11">
        <f t="shared" si="92"/>
        <v>0.48732270585627419</v>
      </c>
      <c r="BP84" s="11">
        <f t="shared" si="92"/>
        <v>0.62364273567203121</v>
      </c>
      <c r="BQ84" s="11">
        <f t="shared" si="92"/>
        <v>0.79416996576950538</v>
      </c>
      <c r="BR84" s="11"/>
    </row>
    <row r="85" spans="1:70" x14ac:dyDescent="0.25">
      <c r="B85" t="s">
        <v>23</v>
      </c>
      <c r="C85" s="104">
        <f>+'Input R5'!E7</f>
        <v>0</v>
      </c>
      <c r="D85" s="104">
        <f>+'Input R5'!F7</f>
        <v>0</v>
      </c>
      <c r="E85" s="104">
        <f>+'Input R5'!G7</f>
        <v>0</v>
      </c>
      <c r="F85" s="104">
        <f>+'Input R5'!H7</f>
        <v>0</v>
      </c>
      <c r="G85" s="104">
        <f>+'Input R5'!I7</f>
        <v>0</v>
      </c>
      <c r="H85" s="104">
        <f>+'Input R5'!J7</f>
        <v>0</v>
      </c>
      <c r="I85" s="104">
        <f>+'Input R5'!K7</f>
        <v>0</v>
      </c>
      <c r="J85" s="104">
        <f>+'Input R5'!L7</f>
        <v>0</v>
      </c>
      <c r="K85" s="104">
        <f>+'Input R5'!M7</f>
        <v>0</v>
      </c>
      <c r="L85" s="104">
        <f>+'Input R5'!N7</f>
        <v>0</v>
      </c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BC85" s="7">
        <f t="shared" si="95"/>
        <v>3600</v>
      </c>
      <c r="BD85" s="11">
        <f t="shared" si="81"/>
        <v>1.2892566835757159E-2</v>
      </c>
      <c r="BE85" s="11">
        <f t="shared" si="81"/>
        <v>2.070108479811756E-2</v>
      </c>
      <c r="BF85" s="11">
        <f t="shared" si="81"/>
        <v>3.1145464725365165E-2</v>
      </c>
      <c r="BG85" s="11">
        <f t="shared" si="81"/>
        <v>4.4962009512731514E-2</v>
      </c>
      <c r="BH85" s="11">
        <f t="shared" si="81"/>
        <v>6.3072686537918948E-2</v>
      </c>
      <c r="BI85" s="11">
        <f t="shared" si="92"/>
        <v>8.6628838384917764E-2</v>
      </c>
      <c r="BJ85" s="11">
        <f t="shared" si="92"/>
        <v>0.11706466218832591</v>
      </c>
      <c r="BK85" s="11">
        <f t="shared" si="92"/>
        <v>0.15616254935887086</v>
      </c>
      <c r="BL85" s="11">
        <f t="shared" si="92"/>
        <v>0.20613280907366169</v>
      </c>
      <c r="BM85" s="11">
        <f t="shared" si="92"/>
        <v>0.26971081668078434</v>
      </c>
      <c r="BN85" s="11">
        <f t="shared" si="92"/>
        <v>0.35027524874779115</v>
      </c>
      <c r="BO85" s="11">
        <f t="shared" si="92"/>
        <v>0.45199180968169406</v>
      </c>
      <c r="BP85" s="11">
        <f t="shared" si="92"/>
        <v>0.57998774417498866</v>
      </c>
      <c r="BQ85" s="11">
        <f t="shared" si="92"/>
        <v>0.7405634930800632</v>
      </c>
      <c r="BR85" s="11"/>
    </row>
    <row r="86" spans="1:70" x14ac:dyDescent="0.25">
      <c r="B86" t="s">
        <v>46</v>
      </c>
      <c r="C86" s="104">
        <f>+'Input R5'!E8</f>
        <v>0</v>
      </c>
      <c r="D86" s="104">
        <f>+'Input R5'!F8</f>
        <v>0</v>
      </c>
      <c r="E86" s="104">
        <f>+'Input R5'!G8</f>
        <v>0</v>
      </c>
      <c r="F86" s="104">
        <f>+'Input R5'!H8</f>
        <v>0</v>
      </c>
      <c r="G86" s="104">
        <f>+'Input R5'!I8</f>
        <v>0</v>
      </c>
      <c r="H86" s="104">
        <f>+'Input R5'!J8</f>
        <v>0</v>
      </c>
      <c r="I86" s="104">
        <f>+'Input R5'!K8</f>
        <v>0</v>
      </c>
      <c r="J86" s="104">
        <f>+'Input R5'!L8</f>
        <v>0</v>
      </c>
      <c r="K86" s="104">
        <f>+'Input R5'!M8</f>
        <v>0</v>
      </c>
      <c r="L86" s="104">
        <f>+'Input R5'!N8</f>
        <v>0</v>
      </c>
      <c r="BC86" s="7">
        <f t="shared" si="95"/>
        <v>3650</v>
      </c>
      <c r="BD86" s="11">
        <f t="shared" si="81"/>
        <v>1.1603310152181443E-2</v>
      </c>
      <c r="BE86" s="11">
        <f t="shared" si="81"/>
        <v>1.8682729030301097E-2</v>
      </c>
      <c r="BF86" s="11">
        <f t="shared" si="81"/>
        <v>2.818664557645547E-2</v>
      </c>
      <c r="BG86" s="11">
        <f t="shared" si="81"/>
        <v>4.0803023632803845E-2</v>
      </c>
      <c r="BH86" s="11">
        <f t="shared" si="81"/>
        <v>5.7396144749506231E-2</v>
      </c>
      <c r="BI86" s="11">
        <f t="shared" si="92"/>
        <v>7.9048815026237437E-2</v>
      </c>
      <c r="BJ86" s="11">
        <f t="shared" si="92"/>
        <v>0.10711416590231818</v>
      </c>
      <c r="BK86" s="11">
        <f t="shared" si="92"/>
        <v>0.14327913903676395</v>
      </c>
      <c r="BL86" s="11">
        <f t="shared" si="92"/>
        <v>0.18964218434776867</v>
      </c>
      <c r="BM86" s="11">
        <f t="shared" si="92"/>
        <v>0.24880822838802344</v>
      </c>
      <c r="BN86" s="11">
        <f t="shared" si="92"/>
        <v>0.32400460509170664</v>
      </c>
      <c r="BO86" s="11">
        <f t="shared" si="92"/>
        <v>0.41922240347977097</v>
      </c>
      <c r="BP86" s="11">
        <f t="shared" si="92"/>
        <v>0.53938860208273909</v>
      </c>
      <c r="BQ86" s="11">
        <f t="shared" si="92"/>
        <v>0.69057545729715841</v>
      </c>
      <c r="BR86" s="11"/>
    </row>
    <row r="87" spans="1:70" x14ac:dyDescent="0.25">
      <c r="B87" t="s">
        <v>47</v>
      </c>
      <c r="C87" s="104">
        <f>+'Input R5'!E9</f>
        <v>0</v>
      </c>
      <c r="D87" s="104">
        <f>+'Input R5'!F9</f>
        <v>0</v>
      </c>
      <c r="E87" s="104">
        <f>+'Input R5'!G9</f>
        <v>0</v>
      </c>
      <c r="F87" s="104">
        <f>+'Input R5'!H9</f>
        <v>0</v>
      </c>
      <c r="G87" s="104">
        <f>+'Input R5'!I9</f>
        <v>0</v>
      </c>
      <c r="H87" s="104">
        <f>+'Input R5'!J9</f>
        <v>0</v>
      </c>
      <c r="I87" s="104">
        <f>+'Input R5'!K9</f>
        <v>0</v>
      </c>
      <c r="J87" s="104">
        <f>+'Input R5'!L9</f>
        <v>0</v>
      </c>
      <c r="K87" s="104">
        <f>+'Input R5'!M9</f>
        <v>0</v>
      </c>
      <c r="L87" s="104">
        <f>+'Input R5'!N9</f>
        <v>0</v>
      </c>
      <c r="BC87" s="7">
        <f t="shared" si="95"/>
        <v>3700</v>
      </c>
      <c r="BD87" s="11">
        <f t="shared" si="81"/>
        <v>1.04429791369633E-2</v>
      </c>
      <c r="BE87" s="11">
        <f t="shared" si="81"/>
        <v>1.6861162949846738E-2</v>
      </c>
      <c r="BF87" s="11">
        <f t="shared" si="81"/>
        <v>2.5508914246692199E-2</v>
      </c>
      <c r="BG87" s="11">
        <f t="shared" si="81"/>
        <v>3.7028743946769485E-2</v>
      </c>
      <c r="BH87" s="11">
        <f t="shared" si="81"/>
        <v>5.2230491722050659E-2</v>
      </c>
      <c r="BI87" s="11">
        <f t="shared" si="92"/>
        <v>7.2132043711441649E-2</v>
      </c>
      <c r="BJ87" s="11">
        <f t="shared" si="92"/>
        <v>9.8009461800621103E-2</v>
      </c>
      <c r="BK87" s="11">
        <f t="shared" si="92"/>
        <v>0.13145861006623089</v>
      </c>
      <c r="BL87" s="11">
        <f t="shared" si="92"/>
        <v>0.1744708095999471</v>
      </c>
      <c r="BM87" s="11">
        <f t="shared" si="92"/>
        <v>0.2295255906879515</v>
      </c>
      <c r="BN87" s="11">
        <f t="shared" si="92"/>
        <v>0.2997042597098285</v>
      </c>
      <c r="BO87" s="11">
        <f t="shared" si="92"/>
        <v>0.38882877922748732</v>
      </c>
      <c r="BP87" s="11">
        <f t="shared" si="92"/>
        <v>0.50163139993694705</v>
      </c>
      <c r="BQ87" s="11">
        <f t="shared" si="92"/>
        <v>0.64396161392959972</v>
      </c>
      <c r="BR87" s="11"/>
    </row>
    <row r="88" spans="1:70" x14ac:dyDescent="0.25">
      <c r="B88" t="s">
        <v>48</v>
      </c>
      <c r="C88" s="104">
        <f>+'Input R5'!E10</f>
        <v>0</v>
      </c>
      <c r="D88" s="104">
        <f>+'Input R5'!F10</f>
        <v>0</v>
      </c>
      <c r="E88" s="104">
        <f>+'Input R5'!G10</f>
        <v>0</v>
      </c>
      <c r="F88" s="104">
        <f>+'Input R5'!H10</f>
        <v>0</v>
      </c>
      <c r="G88" s="104">
        <f>+'Input R5'!I10</f>
        <v>0</v>
      </c>
      <c r="H88" s="104">
        <f>+'Input R5'!J10</f>
        <v>0</v>
      </c>
      <c r="I88" s="104">
        <f>+'Input R5'!K10</f>
        <v>0</v>
      </c>
      <c r="J88" s="104">
        <f>+'Input R5'!L10</f>
        <v>0</v>
      </c>
      <c r="K88" s="104">
        <f>+'Input R5'!M10</f>
        <v>0</v>
      </c>
      <c r="L88" s="104">
        <f>+'Input R5'!N10</f>
        <v>0</v>
      </c>
      <c r="BC88" s="7">
        <f t="shared" si="95"/>
        <v>3750</v>
      </c>
      <c r="BD88" s="11">
        <f t="shared" si="81"/>
        <v>9.3986812232669699E-3</v>
      </c>
      <c r="BE88" s="11">
        <f t="shared" si="81"/>
        <v>1.5217199562236682E-2</v>
      </c>
      <c r="BF88" s="11">
        <f t="shared" si="81"/>
        <v>2.3085567393256439E-2</v>
      </c>
      <c r="BG88" s="11">
        <f t="shared" si="81"/>
        <v>3.36035851316933E-2</v>
      </c>
      <c r="BH88" s="11">
        <f t="shared" si="81"/>
        <v>4.7529747467066091E-2</v>
      </c>
      <c r="BI88" s="11">
        <f t="shared" si="92"/>
        <v>6.5820489886690481E-2</v>
      </c>
      <c r="BJ88" s="11">
        <f t="shared" si="92"/>
        <v>8.9678657547568277E-2</v>
      </c>
      <c r="BK88" s="11">
        <f t="shared" si="92"/>
        <v>0.12061327473576679</v>
      </c>
      <c r="BL88" s="11">
        <f t="shared" si="92"/>
        <v>0.16051314483195125</v>
      </c>
      <c r="BM88" s="11">
        <f t="shared" si="92"/>
        <v>0.21173735740963515</v>
      </c>
      <c r="BN88" s="11">
        <f t="shared" si="92"/>
        <v>0.27722644023159121</v>
      </c>
      <c r="BO88" s="11">
        <f t="shared" si="92"/>
        <v>0.36063869273349425</v>
      </c>
      <c r="BP88" s="11">
        <f t="shared" si="92"/>
        <v>0.46651720194136043</v>
      </c>
      <c r="BQ88" s="11">
        <f t="shared" si="92"/>
        <v>0.60049420498935135</v>
      </c>
      <c r="BR88" s="11"/>
    </row>
    <row r="89" spans="1:70" x14ac:dyDescent="0.25">
      <c r="B89" t="s">
        <v>49</v>
      </c>
      <c r="C89" s="104">
        <f>+'Input R5'!E11</f>
        <v>0</v>
      </c>
      <c r="D89" s="104">
        <f>+'Input R5'!F11</f>
        <v>0</v>
      </c>
      <c r="E89" s="104">
        <f>+'Input R5'!G11</f>
        <v>0</v>
      </c>
      <c r="F89" s="104">
        <f>+'Input R5'!H11</f>
        <v>0</v>
      </c>
      <c r="G89" s="104">
        <f>+'Input R5'!I11</f>
        <v>0</v>
      </c>
      <c r="H89" s="104">
        <f>+'Input R5'!J11</f>
        <v>0</v>
      </c>
      <c r="I89" s="104">
        <f>+'Input R5'!K11</f>
        <v>0</v>
      </c>
      <c r="J89" s="104">
        <f>+'Input R5'!L11</f>
        <v>0</v>
      </c>
      <c r="K89" s="104">
        <f>+'Input R5'!M11</f>
        <v>0</v>
      </c>
      <c r="L89" s="104">
        <f>+'Input R5'!N11</f>
        <v>0</v>
      </c>
      <c r="BC89" s="7">
        <f t="shared" si="95"/>
        <v>3800</v>
      </c>
      <c r="BD89" s="11">
        <f t="shared" si="81"/>
        <v>8.4588131009402726E-3</v>
      </c>
      <c r="BE89" s="11">
        <f t="shared" si="81"/>
        <v>1.3733522604918605E-2</v>
      </c>
      <c r="BF89" s="11">
        <f t="shared" si="81"/>
        <v>2.0892438490897076E-2</v>
      </c>
      <c r="BG89" s="11">
        <f t="shared" si="81"/>
        <v>3.0495253507011665E-2</v>
      </c>
      <c r="BH89" s="11">
        <f t="shared" si="81"/>
        <v>4.3252070195030135E-2</v>
      </c>
      <c r="BI89" s="11">
        <f t="shared" si="92"/>
        <v>6.0061197021605048E-2</v>
      </c>
      <c r="BJ89" s="11">
        <f t="shared" si="92"/>
        <v>8.2055971656024948E-2</v>
      </c>
      <c r="BK89" s="11">
        <f t="shared" si="92"/>
        <v>0.11066267957006598</v>
      </c>
      <c r="BL89" s="11">
        <f t="shared" si="92"/>
        <v>0.1476720932453951</v>
      </c>
      <c r="BM89" s="11">
        <f t="shared" si="92"/>
        <v>0.19532771221038833</v>
      </c>
      <c r="BN89" s="11">
        <f t="shared" si="92"/>
        <v>0.2564344572142217</v>
      </c>
      <c r="BO89" s="11">
        <f t="shared" si="92"/>
        <v>0.33449238751031574</v>
      </c>
      <c r="BP89" s="11">
        <f t="shared" si="92"/>
        <v>0.43386099780546489</v>
      </c>
      <c r="BQ89" s="11">
        <f t="shared" si="92"/>
        <v>0.55996084615256969</v>
      </c>
      <c r="BR89" s="11"/>
    </row>
    <row r="90" spans="1:70" x14ac:dyDescent="0.25">
      <c r="B90" t="s">
        <v>51</v>
      </c>
      <c r="C90" s="104">
        <f>+'Input R5'!E13</f>
        <v>0</v>
      </c>
      <c r="D90" s="104">
        <f>+'Input R5'!F13</f>
        <v>0</v>
      </c>
      <c r="E90" s="104">
        <f>+'Input R5'!G13</f>
        <v>0</v>
      </c>
      <c r="F90" s="104">
        <f>+'Input R5'!H13</f>
        <v>0</v>
      </c>
      <c r="G90" s="104">
        <f>+'Input R5'!I13</f>
        <v>0</v>
      </c>
      <c r="H90" s="104">
        <f>+'Input R5'!J13</f>
        <v>0</v>
      </c>
      <c r="I90" s="104">
        <f>+'Input R5'!K13</f>
        <v>0</v>
      </c>
      <c r="J90" s="104">
        <f>+'Input R5'!L13</f>
        <v>0</v>
      </c>
      <c r="K90" s="104">
        <f>+'Input R5'!M13</f>
        <v>0</v>
      </c>
      <c r="L90" s="104">
        <f>+'Input R5'!N13</f>
        <v>0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BC90" s="7">
        <f t="shared" si="95"/>
        <v>3850</v>
      </c>
      <c r="BD90" s="11">
        <f t="shared" si="81"/>
        <v>7.6129317908462451E-3</v>
      </c>
      <c r="BE90" s="11">
        <f t="shared" si="81"/>
        <v>1.239450415093904E-2</v>
      </c>
      <c r="BF90" s="11">
        <f t="shared" si="81"/>
        <v>1.8907656834261852E-2</v>
      </c>
      <c r="BG90" s="11">
        <f t="shared" si="81"/>
        <v>2.7674442557613081E-2</v>
      </c>
      <c r="BH90" s="11">
        <f t="shared" si="81"/>
        <v>3.9359383877477415E-2</v>
      </c>
      <c r="BI90" s="11">
        <f t="shared" si="92"/>
        <v>5.4805842282214592E-2</v>
      </c>
      <c r="BJ90" s="11">
        <f t="shared" si="92"/>
        <v>7.5081214065262802E-2</v>
      </c>
      <c r="BK90" s="11">
        <f t="shared" si="92"/>
        <v>0.1015330085055355</v>
      </c>
      <c r="BL90" s="11">
        <f t="shared" si="92"/>
        <v>0.13585832578576343</v>
      </c>
      <c r="BM90" s="11">
        <f t="shared" si="92"/>
        <v>0.18018981451408314</v>
      </c>
      <c r="BN90" s="11">
        <f t="shared" si="92"/>
        <v>0.23720187292315495</v>
      </c>
      <c r="BO90" s="11">
        <f t="shared" si="92"/>
        <v>0.31024168941581765</v>
      </c>
      <c r="BP90" s="11">
        <f t="shared" si="92"/>
        <v>0.40349072795908208</v>
      </c>
      <c r="BQ90" s="11">
        <f t="shared" si="92"/>
        <v>0.52216348903727083</v>
      </c>
      <c r="BR90" s="11"/>
    </row>
    <row r="91" spans="1:70" x14ac:dyDescent="0.25">
      <c r="B91" t="s">
        <v>31</v>
      </c>
      <c r="C91" s="104">
        <f>+'Input R5'!E14</f>
        <v>0</v>
      </c>
      <c r="D91" s="104">
        <f>+'Input R5'!F14</f>
        <v>0</v>
      </c>
      <c r="E91" s="104">
        <f>+'Input R5'!G14</f>
        <v>0</v>
      </c>
      <c r="F91" s="104">
        <f>+'Input R5'!H14</f>
        <v>0</v>
      </c>
      <c r="G91" s="104">
        <f>+'Input R5'!I14</f>
        <v>0</v>
      </c>
      <c r="H91" s="104">
        <f>+'Input R5'!J14</f>
        <v>0</v>
      </c>
      <c r="I91" s="104">
        <f>+'Input R5'!K14</f>
        <v>0</v>
      </c>
      <c r="J91" s="104">
        <f>+'Input R5'!L14</f>
        <v>0</v>
      </c>
      <c r="K91" s="104">
        <f>+'Input R5'!M14</f>
        <v>0</v>
      </c>
      <c r="L91" s="104">
        <f>+'Input R5'!N14</f>
        <v>0</v>
      </c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BC91" s="7">
        <f t="shared" si="95"/>
        <v>3900</v>
      </c>
      <c r="BD91" s="11">
        <f t="shared" si="81"/>
        <v>6.8516386117616207E-3</v>
      </c>
      <c r="BE91" s="11">
        <f t="shared" si="81"/>
        <v>1.1186039996222483E-2</v>
      </c>
      <c r="BF91" s="11">
        <f t="shared" si="81"/>
        <v>1.7111429435006976E-2</v>
      </c>
      <c r="BG91" s="11">
        <f t="shared" si="81"/>
        <v>2.5114556621033866E-2</v>
      </c>
      <c r="BH91" s="11">
        <f t="shared" si="81"/>
        <v>3.5817039328504441E-2</v>
      </c>
      <c r="BI91" s="11">
        <f t="shared" si="92"/>
        <v>5.0010331082520801E-2</v>
      </c>
      <c r="BJ91" s="11">
        <f t="shared" si="92"/>
        <v>6.8699310869715438E-2</v>
      </c>
      <c r="BK91" s="11">
        <f t="shared" si="92"/>
        <v>9.315653530382878E-2</v>
      </c>
      <c r="BL91" s="11">
        <f t="shared" si="92"/>
        <v>0.1249896597229023</v>
      </c>
      <c r="BM91" s="11">
        <f t="shared" si="92"/>
        <v>0.16622510388924161</v>
      </c>
      <c r="BN91" s="11">
        <f t="shared" si="92"/>
        <v>0.21941173245391821</v>
      </c>
      <c r="BO91" s="11">
        <f t="shared" si="92"/>
        <v>0.28774916693317071</v>
      </c>
      <c r="BP91" s="11">
        <f t="shared" si="92"/>
        <v>0.37524637700194607</v>
      </c>
      <c r="BQ91" s="11">
        <f t="shared" si="92"/>
        <v>0.48691745352725468</v>
      </c>
      <c r="BR91" s="11"/>
    </row>
    <row r="92" spans="1:70" x14ac:dyDescent="0.25">
      <c r="BC92" s="7">
        <f t="shared" si="95"/>
        <v>3950</v>
      </c>
      <c r="BD92" s="11">
        <f t="shared" si="81"/>
        <v>6.1664747505854592E-3</v>
      </c>
      <c r="BE92" s="11">
        <f t="shared" si="81"/>
        <v>1.0095401096590791E-2</v>
      </c>
      <c r="BF92" s="11">
        <f t="shared" si="81"/>
        <v>1.5485843638681312E-2</v>
      </c>
      <c r="BG92" s="11">
        <f t="shared" si="81"/>
        <v>2.279146013358823E-2</v>
      </c>
      <c r="BH92" s="11">
        <f t="shared" si="81"/>
        <v>3.2593505788939034E-2</v>
      </c>
      <c r="BI92" s="11">
        <f t="shared" si="92"/>
        <v>4.5634427112800219E-2</v>
      </c>
      <c r="BJ92" s="11">
        <f t="shared" si="92"/>
        <v>6.2859869445789612E-2</v>
      </c>
      <c r="BK92" s="11">
        <f t="shared" si="92"/>
        <v>8.5471121141262874E-2</v>
      </c>
      <c r="BL92" s="11">
        <f t="shared" si="92"/>
        <v>0.11499048694507007</v>
      </c>
      <c r="BM92" s="11">
        <f t="shared" si="92"/>
        <v>0.15334265833782532</v>
      </c>
      <c r="BN92" s="11">
        <f t="shared" si="92"/>
        <v>0.20295585251987422</v>
      </c>
      <c r="BO92" s="11">
        <f t="shared" si="92"/>
        <v>0.26688735233051569</v>
      </c>
      <c r="BP92" s="11">
        <f t="shared" si="92"/>
        <v>0.34897913061180963</v>
      </c>
      <c r="BQ92" s="11">
        <f t="shared" si="92"/>
        <v>0.45405052541416469</v>
      </c>
      <c r="BR92" s="11"/>
    </row>
    <row r="93" spans="1:70" x14ac:dyDescent="0.25">
      <c r="B93" s="12" t="s">
        <v>62</v>
      </c>
      <c r="C93" s="7">
        <f>+C83^2*20</f>
        <v>0</v>
      </c>
      <c r="D93" s="7">
        <f t="shared" ref="D93:L94" si="96">+D83^2*20</f>
        <v>0</v>
      </c>
      <c r="E93" s="7">
        <f t="shared" si="96"/>
        <v>0</v>
      </c>
      <c r="F93" s="7">
        <f t="shared" si="96"/>
        <v>0</v>
      </c>
      <c r="G93" s="7">
        <f t="shared" si="96"/>
        <v>0</v>
      </c>
      <c r="H93" s="7">
        <f t="shared" si="96"/>
        <v>0</v>
      </c>
      <c r="I93" s="7">
        <f t="shared" si="96"/>
        <v>0</v>
      </c>
      <c r="J93" s="7">
        <f t="shared" si="96"/>
        <v>0</v>
      </c>
      <c r="K93" s="7">
        <f t="shared" si="96"/>
        <v>0</v>
      </c>
      <c r="L93" s="7">
        <f t="shared" si="96"/>
        <v>0</v>
      </c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BC93" s="7">
        <f t="shared" si="95"/>
        <v>4000</v>
      </c>
      <c r="BD93" s="11">
        <f t="shared" si="81"/>
        <v>5.5498272755269131E-3</v>
      </c>
      <c r="BE93" s="11">
        <f t="shared" si="81"/>
        <v>9.1110994896731884E-3</v>
      </c>
      <c r="BF93" s="11">
        <f t="shared" si="81"/>
        <v>1.4014688493006586E-2</v>
      </c>
      <c r="BG93" s="11">
        <f t="shared" si="81"/>
        <v>2.0683250071231316E-2</v>
      </c>
      <c r="BH93" s="11">
        <f t="shared" si="81"/>
        <v>2.9660090267934515E-2</v>
      </c>
      <c r="BI93" s="11">
        <f t="shared" si="92"/>
        <v>4.1641414740430191E-2</v>
      </c>
      <c r="BJ93" s="11">
        <f t="shared" si="92"/>
        <v>5.7516780542897473E-2</v>
      </c>
      <c r="BK93" s="11">
        <f t="shared" si="92"/>
        <v>7.8419753647108653E-2</v>
      </c>
      <c r="BL93" s="11">
        <f t="shared" si="92"/>
        <v>0.10579124798946442</v>
      </c>
      <c r="BM93" s="11">
        <f t="shared" si="92"/>
        <v>0.14145860231664378</v>
      </c>
      <c r="BN93" s="11">
        <f t="shared" si="92"/>
        <v>0.18773416358088355</v>
      </c>
      <c r="BO93" s="11">
        <f t="shared" si="92"/>
        <v>0.24753801928655317</v>
      </c>
      <c r="BP93" s="11">
        <f t="shared" si="92"/>
        <v>0.32455059146898274</v>
      </c>
      <c r="BQ93" s="11">
        <f t="shared" si="92"/>
        <v>0.42340211494870827</v>
      </c>
      <c r="BR93" s="11"/>
    </row>
    <row r="94" spans="1:70" x14ac:dyDescent="0.25">
      <c r="B94" s="12" t="s">
        <v>21</v>
      </c>
      <c r="C94" s="7">
        <f>+C84^2*20</f>
        <v>0</v>
      </c>
      <c r="D94" s="7">
        <f t="shared" si="96"/>
        <v>0</v>
      </c>
      <c r="E94" s="7">
        <f t="shared" si="96"/>
        <v>0</v>
      </c>
      <c r="F94" s="7">
        <f t="shared" si="96"/>
        <v>0</v>
      </c>
      <c r="G94" s="7">
        <f t="shared" si="96"/>
        <v>0</v>
      </c>
      <c r="H94" s="7">
        <f t="shared" si="96"/>
        <v>0</v>
      </c>
      <c r="I94" s="7">
        <f t="shared" si="96"/>
        <v>0</v>
      </c>
      <c r="J94" s="7">
        <f t="shared" si="96"/>
        <v>0</v>
      </c>
      <c r="K94" s="7">
        <f t="shared" si="96"/>
        <v>0</v>
      </c>
      <c r="L94" s="7">
        <f t="shared" si="96"/>
        <v>0</v>
      </c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BC94" s="7">
        <f t="shared" si="95"/>
        <v>4050</v>
      </c>
      <c r="BD94" s="11">
        <f t="shared" si="81"/>
        <v>4.9948445479742216E-3</v>
      </c>
      <c r="BE94" s="11">
        <f t="shared" si="81"/>
        <v>8.2227672894300517E-3</v>
      </c>
      <c r="BF94" s="11">
        <f t="shared" si="81"/>
        <v>1.2683293086170959E-2</v>
      </c>
      <c r="BG94" s="11">
        <f t="shared" si="81"/>
        <v>1.8770049439642417E-2</v>
      </c>
      <c r="BH94" s="11">
        <f t="shared" si="81"/>
        <v>2.6990682143820402E-2</v>
      </c>
      <c r="BI94" s="11">
        <f t="shared" si="92"/>
        <v>3.799779095064254E-2</v>
      </c>
      <c r="BJ94" s="11">
        <f t="shared" si="92"/>
        <v>5.2627854196751173E-2</v>
      </c>
      <c r="BK94" s="11">
        <f t="shared" si="92"/>
        <v>7.1950123971222163E-2</v>
      </c>
      <c r="BL94" s="11">
        <f t="shared" si="92"/>
        <v>9.7327948150307222E-2</v>
      </c>
      <c r="BM94" s="11">
        <f t="shared" si="92"/>
        <v>0.13049556063710382</v>
      </c>
      <c r="BN94" s="11">
        <f t="shared" si="92"/>
        <v>0.17365410131231718</v>
      </c>
      <c r="BO94" s="11">
        <f t="shared" si="92"/>
        <v>0.22959151288827792</v>
      </c>
      <c r="BP94" s="11">
        <f t="shared" si="92"/>
        <v>0.30183205006615377</v>
      </c>
      <c r="BQ94" s="11">
        <f t="shared" si="92"/>
        <v>0.3948224721896702</v>
      </c>
      <c r="BR94" s="11"/>
    </row>
    <row r="95" spans="1:70" x14ac:dyDescent="0.25">
      <c r="B95" s="12" t="s">
        <v>22</v>
      </c>
      <c r="C95" s="2">
        <f>+C85/10</f>
        <v>0</v>
      </c>
      <c r="D95" s="2">
        <f t="shared" ref="D95:L95" si="97">+D85/10</f>
        <v>0</v>
      </c>
      <c r="E95" s="2">
        <f t="shared" si="97"/>
        <v>0</v>
      </c>
      <c r="F95" s="2">
        <f t="shared" si="97"/>
        <v>0</v>
      </c>
      <c r="G95" s="2">
        <f t="shared" si="97"/>
        <v>0</v>
      </c>
      <c r="H95" s="2">
        <f t="shared" si="97"/>
        <v>0</v>
      </c>
      <c r="I95" s="2">
        <f t="shared" si="97"/>
        <v>0</v>
      </c>
      <c r="J95" s="2">
        <f t="shared" si="97"/>
        <v>0</v>
      </c>
      <c r="K95" s="2">
        <f t="shared" si="97"/>
        <v>0</v>
      </c>
      <c r="L95" s="2">
        <f t="shared" si="97"/>
        <v>0</v>
      </c>
      <c r="BC95" s="7">
        <f t="shared" si="95"/>
        <v>4100</v>
      </c>
      <c r="BD95" s="11">
        <f t="shared" si="81"/>
        <v>4.4953600931767999E-3</v>
      </c>
      <c r="BE95" s="11">
        <f t="shared" si="81"/>
        <v>7.4210474787106216E-3</v>
      </c>
      <c r="BF95" s="11">
        <f t="shared" si="81"/>
        <v>1.1478380242984717E-2</v>
      </c>
      <c r="BG95" s="11">
        <f t="shared" si="81"/>
        <v>1.7033819866475491E-2</v>
      </c>
      <c r="BH95" s="11">
        <f t="shared" si="81"/>
        <v>2.4561520750876562E-2</v>
      </c>
      <c r="BI95" s="11">
        <f t="shared" si="92"/>
        <v>3.4672984242461312E-2</v>
      </c>
      <c r="BJ95" s="11">
        <f t="shared" si="92"/>
        <v>4.8154486590027308E-2</v>
      </c>
      <c r="BK95" s="11">
        <f t="shared" si="92"/>
        <v>6.6014238743596312E-2</v>
      </c>
      <c r="BL95" s="11">
        <f t="shared" si="92"/>
        <v>8.9541712298282602E-2</v>
      </c>
      <c r="BM95" s="11">
        <f t="shared" si="92"/>
        <v>0.12038215468772821</v>
      </c>
      <c r="BN95" s="11">
        <f t="shared" si="92"/>
        <v>0.16063004371389331</v>
      </c>
      <c r="BO95" s="11">
        <f t="shared" si="92"/>
        <v>0.21294612820387765</v>
      </c>
      <c r="BP95" s="11">
        <f t="shared" si="92"/>
        <v>0.28070380656152283</v>
      </c>
      <c r="BQ95" s="11">
        <f t="shared" si="92"/>
        <v>0.36817195531686719</v>
      </c>
      <c r="BR95" s="11"/>
    </row>
    <row r="96" spans="1:70" x14ac:dyDescent="0.25">
      <c r="B96" s="12" t="s">
        <v>55</v>
      </c>
      <c r="C96" s="2">
        <f>+IF(C86="Y",25,0)</f>
        <v>0</v>
      </c>
      <c r="D96" s="2">
        <f t="shared" ref="D96:L96" si="98">+IF(D86="Y",25,0)</f>
        <v>0</v>
      </c>
      <c r="E96" s="2">
        <f t="shared" si="98"/>
        <v>0</v>
      </c>
      <c r="F96" s="2">
        <f t="shared" si="98"/>
        <v>0</v>
      </c>
      <c r="G96" s="2">
        <f t="shared" si="98"/>
        <v>0</v>
      </c>
      <c r="H96" s="2">
        <f t="shared" si="98"/>
        <v>0</v>
      </c>
      <c r="I96" s="2">
        <f t="shared" si="98"/>
        <v>0</v>
      </c>
      <c r="J96" s="2">
        <f t="shared" si="98"/>
        <v>0</v>
      </c>
      <c r="K96" s="2">
        <f t="shared" si="98"/>
        <v>0</v>
      </c>
      <c r="L96" s="2">
        <f t="shared" si="98"/>
        <v>0</v>
      </c>
      <c r="BC96" s="7">
        <f t="shared" si="95"/>
        <v>4150</v>
      </c>
      <c r="BD96" s="11">
        <f t="shared" si="81"/>
        <v>4.0458240838591201E-3</v>
      </c>
      <c r="BE96" s="11">
        <f t="shared" si="81"/>
        <v>6.697495349536336E-3</v>
      </c>
      <c r="BF96" s="11">
        <f t="shared" si="81"/>
        <v>1.0387934119901169E-2</v>
      </c>
      <c r="BG96" s="11">
        <f t="shared" si="81"/>
        <v>1.5458191528826505E-2</v>
      </c>
      <c r="BH96" s="11">
        <f t="shared" si="81"/>
        <v>2.2350983883297666E-2</v>
      </c>
      <c r="BI96" s="11">
        <f t="shared" si="92"/>
        <v>3.1639098121245941E-2</v>
      </c>
      <c r="BJ96" s="11">
        <f t="shared" si="92"/>
        <v>4.406135522987497E-2</v>
      </c>
      <c r="BK96" s="11">
        <f t="shared" si="92"/>
        <v>6.0568064047249591E-2</v>
      </c>
      <c r="BL96" s="11">
        <f t="shared" si="92"/>
        <v>8.2378375314419952E-2</v>
      </c>
      <c r="BM96" s="11">
        <f t="shared" si="92"/>
        <v>0.11105253769942922</v>
      </c>
      <c r="BN96" s="11">
        <f t="shared" si="92"/>
        <v>0.14858279043535122</v>
      </c>
      <c r="BO96" s="11">
        <f t="shared" si="92"/>
        <v>0.19750753390909639</v>
      </c>
      <c r="BP96" s="11">
        <f t="shared" si="92"/>
        <v>0.26105454010221607</v>
      </c>
      <c r="BQ96" s="11">
        <f t="shared" si="92"/>
        <v>0.34332034833297842</v>
      </c>
      <c r="BR96" s="11"/>
    </row>
    <row r="97" spans="2:70" x14ac:dyDescent="0.25">
      <c r="B97" t="s">
        <v>56</v>
      </c>
      <c r="C97" s="2">
        <f>+IF(C87="Y",50,0)</f>
        <v>0</v>
      </c>
      <c r="D97" s="2">
        <f t="shared" ref="D97:L97" si="99">+IF(D87="Y",50,0)</f>
        <v>0</v>
      </c>
      <c r="E97" s="2">
        <f t="shared" si="99"/>
        <v>0</v>
      </c>
      <c r="F97" s="2">
        <f t="shared" si="99"/>
        <v>0</v>
      </c>
      <c r="G97" s="2">
        <f t="shared" si="99"/>
        <v>0</v>
      </c>
      <c r="H97" s="2">
        <f t="shared" si="99"/>
        <v>0</v>
      </c>
      <c r="I97" s="2">
        <f t="shared" si="99"/>
        <v>0</v>
      </c>
      <c r="J97" s="2">
        <f t="shared" si="99"/>
        <v>0</v>
      </c>
      <c r="K97" s="2">
        <f t="shared" si="99"/>
        <v>0</v>
      </c>
      <c r="L97" s="2">
        <f t="shared" si="99"/>
        <v>0</v>
      </c>
      <c r="BC97" s="7">
        <f t="shared" si="95"/>
        <v>4200</v>
      </c>
      <c r="BD97" s="11">
        <f t="shared" si="81"/>
        <v>3.6412416754732081E-3</v>
      </c>
      <c r="BE97" s="11">
        <f t="shared" si="81"/>
        <v>6.0444895529565426E-3</v>
      </c>
      <c r="BF97" s="11">
        <f t="shared" si="81"/>
        <v>9.4010803785105571E-3</v>
      </c>
      <c r="BG97" s="11">
        <f t="shared" si="81"/>
        <v>1.402830881241005E-2</v>
      </c>
      <c r="BH97" s="11">
        <f t="shared" si="81"/>
        <v>2.0339395333800872E-2</v>
      </c>
      <c r="BI97" s="11">
        <f t="shared" si="92"/>
        <v>2.8870677035636914E-2</v>
      </c>
      <c r="BJ97" s="11">
        <f t="shared" si="92"/>
        <v>4.0316140035335582E-2</v>
      </c>
      <c r="BK97" s="11">
        <f t="shared" si="92"/>
        <v>5.5571198763351481E-2</v>
      </c>
      <c r="BL97" s="11">
        <f t="shared" si="92"/>
        <v>7.5788105289266328E-2</v>
      </c>
      <c r="BM97" s="11">
        <f t="shared" si="92"/>
        <v>0.10244596602772341</v>
      </c>
      <c r="BN97" s="11">
        <f t="shared" si="92"/>
        <v>0.13743908115269982</v>
      </c>
      <c r="BO97" s="11">
        <f t="shared" si="92"/>
        <v>0.18318823770068679</v>
      </c>
      <c r="BP97" s="11">
        <f t="shared" si="92"/>
        <v>0.24278072229506079</v>
      </c>
      <c r="BQ97" s="11">
        <f t="shared" si="92"/>
        <v>0.32014622482050215</v>
      </c>
      <c r="BR97" s="11"/>
    </row>
    <row r="98" spans="2:70" x14ac:dyDescent="0.25">
      <c r="B98" t="s">
        <v>57</v>
      </c>
      <c r="C98" s="2">
        <f>+IF(C88="Y",150,0)</f>
        <v>0</v>
      </c>
      <c r="D98" s="2">
        <f t="shared" ref="D98:L98" si="100">+IF(D88="Y",150,0)</f>
        <v>0</v>
      </c>
      <c r="E98" s="2">
        <f t="shared" si="100"/>
        <v>0</v>
      </c>
      <c r="F98" s="2">
        <f t="shared" si="100"/>
        <v>0</v>
      </c>
      <c r="G98" s="2">
        <f t="shared" si="100"/>
        <v>0</v>
      </c>
      <c r="H98" s="2">
        <f t="shared" si="100"/>
        <v>0</v>
      </c>
      <c r="I98" s="2">
        <f t="shared" si="100"/>
        <v>0</v>
      </c>
      <c r="J98" s="2">
        <f t="shared" si="100"/>
        <v>0</v>
      </c>
      <c r="K98" s="2">
        <f t="shared" si="100"/>
        <v>0</v>
      </c>
      <c r="L98" s="2">
        <f t="shared" si="100"/>
        <v>0</v>
      </c>
      <c r="BC98" s="7">
        <f>+BC97+50</f>
        <v>4250</v>
      </c>
      <c r="BD98" s="11">
        <f t="shared" si="81"/>
        <v>3.2771175079258875E-3</v>
      </c>
      <c r="BE98" s="11">
        <f t="shared" si="81"/>
        <v>5.4551518215432797E-3</v>
      </c>
      <c r="BF98" s="11">
        <f t="shared" si="81"/>
        <v>8.5079777425520527E-3</v>
      </c>
      <c r="BG98" s="11">
        <f t="shared" si="81"/>
        <v>1.2730690247262118E-2</v>
      </c>
      <c r="BH98" s="11">
        <f t="shared" si="81"/>
        <v>1.8508849753758789E-2</v>
      </c>
      <c r="BI98" s="11">
        <f t="shared" si="92"/>
        <v>2.6344492795018676E-2</v>
      </c>
      <c r="BJ98" s="11">
        <f t="shared" si="92"/>
        <v>3.6889268132332044E-2</v>
      </c>
      <c r="BK98" s="11">
        <f t="shared" si="92"/>
        <v>5.0986574865374966E-2</v>
      </c>
      <c r="BL98" s="11">
        <f t="shared" si="92"/>
        <v>6.9725056866124985E-2</v>
      </c>
      <c r="BM98" s="11">
        <f t="shared" si="92"/>
        <v>9.4506403660574792E-2</v>
      </c>
      <c r="BN98" s="11">
        <f t="shared" si="92"/>
        <v>0.12713115006624726</v>
      </c>
      <c r="BO98" s="11">
        <f t="shared" si="92"/>
        <v>0.16990709046738689</v>
      </c>
      <c r="BP98" s="11">
        <f t="shared" si="92"/>
        <v>0.22578607173440637</v>
      </c>
      <c r="BQ98" s="11">
        <f t="shared" si="92"/>
        <v>0.29853635464511802</v>
      </c>
      <c r="BR98" s="11"/>
    </row>
    <row r="99" spans="2:70" x14ac:dyDescent="0.25">
      <c r="B99" t="s">
        <v>58</v>
      </c>
      <c r="C99" s="2">
        <f t="shared" ref="C99:L99" si="101">+IF(C89="Y",50,0)</f>
        <v>0</v>
      </c>
      <c r="D99" s="2">
        <f t="shared" si="101"/>
        <v>0</v>
      </c>
      <c r="E99" s="2">
        <f t="shared" si="101"/>
        <v>0</v>
      </c>
      <c r="F99" s="2">
        <f t="shared" si="101"/>
        <v>0</v>
      </c>
      <c r="G99" s="2">
        <f t="shared" si="101"/>
        <v>0</v>
      </c>
      <c r="H99" s="2">
        <f t="shared" si="101"/>
        <v>0</v>
      </c>
      <c r="I99" s="2">
        <f t="shared" si="101"/>
        <v>0</v>
      </c>
      <c r="J99" s="2">
        <f t="shared" si="101"/>
        <v>0</v>
      </c>
      <c r="K99" s="2">
        <f t="shared" si="101"/>
        <v>0</v>
      </c>
      <c r="L99" s="2">
        <f t="shared" si="101"/>
        <v>0</v>
      </c>
      <c r="BC99" s="7">
        <f t="shared" ref="BC99:BC109" si="102">+BC98+50</f>
        <v>4300</v>
      </c>
      <c r="BD99" s="11">
        <f t="shared" si="81"/>
        <v>2.9494057571332988E-3</v>
      </c>
      <c r="BE99" s="11">
        <f t="shared" si="81"/>
        <v>4.9232745189428098E-3</v>
      </c>
      <c r="BF99" s="11">
        <f t="shared" si="81"/>
        <v>7.6997198570096072E-3</v>
      </c>
      <c r="BG99" s="11">
        <f t="shared" si="81"/>
        <v>1.1553101399390371E-2</v>
      </c>
      <c r="BH99" s="11">
        <f t="shared" si="81"/>
        <v>1.6843053275920495E-2</v>
      </c>
      <c r="BI99" s="11">
        <f t="shared" si="92"/>
        <v>2.4039349675454538E-2</v>
      </c>
      <c r="BJ99" s="11">
        <f t="shared" si="92"/>
        <v>3.3753680341083808E-2</v>
      </c>
      <c r="BK99" s="11">
        <f t="shared" si="92"/>
        <v>4.6780182438981514E-2</v>
      </c>
      <c r="BL99" s="11">
        <f t="shared" si="92"/>
        <v>6.4147052316834957E-2</v>
      </c>
      <c r="BM99" s="11">
        <f t="shared" si="92"/>
        <v>8.7182157376880204E-2</v>
      </c>
      <c r="BN99" s="11">
        <f t="shared" si="92"/>
        <v>0.11759631381127865</v>
      </c>
      <c r="BO99" s="11">
        <f t="shared" si="92"/>
        <v>0.15758882640850125</v>
      </c>
      <c r="BP99" s="11">
        <f t="shared" si="92"/>
        <v>0.20998104671299778</v>
      </c>
      <c r="BQ99" s="11">
        <f t="shared" si="92"/>
        <v>0.27838515070657233</v>
      </c>
      <c r="BR99" s="11"/>
    </row>
    <row r="100" spans="2:70" x14ac:dyDescent="0.25">
      <c r="B100" s="3" t="s">
        <v>55</v>
      </c>
      <c r="C100" s="2">
        <f>+C90*1000</f>
        <v>0</v>
      </c>
      <c r="D100" s="2">
        <f t="shared" ref="D100:L100" si="103">+D90*1000</f>
        <v>0</v>
      </c>
      <c r="E100" s="2">
        <f t="shared" si="103"/>
        <v>0</v>
      </c>
      <c r="F100" s="2">
        <f t="shared" si="103"/>
        <v>0</v>
      </c>
      <c r="G100" s="2">
        <f t="shared" si="103"/>
        <v>0</v>
      </c>
      <c r="H100" s="2">
        <f t="shared" si="103"/>
        <v>0</v>
      </c>
      <c r="I100" s="2">
        <f t="shared" si="103"/>
        <v>0</v>
      </c>
      <c r="J100" s="2">
        <f t="shared" si="103"/>
        <v>0</v>
      </c>
      <c r="K100" s="2">
        <f t="shared" si="103"/>
        <v>0</v>
      </c>
      <c r="L100" s="2">
        <f t="shared" si="103"/>
        <v>0</v>
      </c>
      <c r="BC100" s="7">
        <f t="shared" si="102"/>
        <v>4350</v>
      </c>
      <c r="BD100" s="11">
        <f t="shared" si="81"/>
        <v>2.6544651814199688E-3</v>
      </c>
      <c r="BE100" s="11">
        <f t="shared" si="81"/>
        <v>4.4432552533458861E-3</v>
      </c>
      <c r="BF100" s="11">
        <f t="shared" si="81"/>
        <v>6.9682464705936942E-3</v>
      </c>
      <c r="BG100" s="11">
        <f t="shared" si="81"/>
        <v>1.0484439519946761E-2</v>
      </c>
      <c r="BH100" s="11">
        <f t="shared" si="81"/>
        <v>1.5327178481087647E-2</v>
      </c>
      <c r="BI100" s="11">
        <f t="shared" si="92"/>
        <v>2.1935906578852259E-2</v>
      </c>
      <c r="BJ100" s="11">
        <f t="shared" si="92"/>
        <v>3.0884617512091674E-2</v>
      </c>
      <c r="BK100" s="11">
        <f t="shared" si="92"/>
        <v>4.2920817387765521E-2</v>
      </c>
      <c r="BL100" s="11">
        <f t="shared" si="92"/>
        <v>5.9015288131488132E-2</v>
      </c>
      <c r="BM100" s="11">
        <f t="shared" si="92"/>
        <v>8.042554018017195E-2</v>
      </c>
      <c r="BN100" s="11">
        <f t="shared" si="92"/>
        <v>0.1087765902754327</v>
      </c>
      <c r="BO100" s="11">
        <f t="shared" si="92"/>
        <v>0.14616363649388481</v>
      </c>
      <c r="BP100" s="11">
        <f t="shared" si="92"/>
        <v>0.1952823734430878</v>
      </c>
      <c r="BQ100" s="11">
        <f t="shared" si="92"/>
        <v>0.25959415303387851</v>
      </c>
      <c r="BR100" s="11"/>
    </row>
    <row r="101" spans="2:70" x14ac:dyDescent="0.25">
      <c r="B101" s="3" t="s">
        <v>63</v>
      </c>
      <c r="C101" s="7">
        <f>+C91/10000</f>
        <v>0</v>
      </c>
      <c r="D101" s="7">
        <f t="shared" ref="D101:L101" si="104">+D91/10000</f>
        <v>0</v>
      </c>
      <c r="E101" s="7">
        <f t="shared" si="104"/>
        <v>0</v>
      </c>
      <c r="F101" s="7">
        <f t="shared" si="104"/>
        <v>0</v>
      </c>
      <c r="G101" s="7">
        <f t="shared" si="104"/>
        <v>0</v>
      </c>
      <c r="H101" s="7">
        <f t="shared" si="104"/>
        <v>0</v>
      </c>
      <c r="I101" s="7">
        <f t="shared" si="104"/>
        <v>0</v>
      </c>
      <c r="J101" s="7">
        <f t="shared" si="104"/>
        <v>0</v>
      </c>
      <c r="K101" s="7">
        <f t="shared" si="104"/>
        <v>0</v>
      </c>
      <c r="L101" s="7">
        <f t="shared" si="104"/>
        <v>0</v>
      </c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BC101" s="7">
        <f t="shared" si="102"/>
        <v>4400</v>
      </c>
      <c r="BD101" s="11">
        <f t="shared" si="81"/>
        <v>2.3890186632779722E-3</v>
      </c>
      <c r="BE101" s="11">
        <f t="shared" si="81"/>
        <v>4.0100378661446622E-3</v>
      </c>
      <c r="BF101" s="11">
        <f t="shared" si="81"/>
        <v>6.3062630558872925E-3</v>
      </c>
      <c r="BG101" s="11">
        <f t="shared" si="81"/>
        <v>9.5146288643516846E-3</v>
      </c>
      <c r="BH101" s="11">
        <f t="shared" si="81"/>
        <v>1.3947732417789757E-2</v>
      </c>
      <c r="BI101" s="11">
        <f t="shared" si="92"/>
        <v>2.001651475320268E-2</v>
      </c>
      <c r="BJ101" s="11">
        <f t="shared" si="92"/>
        <v>2.8259425023563874E-2</v>
      </c>
      <c r="BK101" s="11">
        <f t="shared" si="92"/>
        <v>3.9379849953274849E-2</v>
      </c>
      <c r="BL101" s="11">
        <f t="shared" ref="BL101:BQ125" si="105">+BL100*BL$16</f>
        <v>5.429406508096906E-2</v>
      </c>
      <c r="BM101" s="11">
        <f t="shared" si="105"/>
        <v>7.4192560816208591E-2</v>
      </c>
      <c r="BN101" s="11">
        <f t="shared" si="105"/>
        <v>0.10061834600477519</v>
      </c>
      <c r="BO101" s="11">
        <f t="shared" si="105"/>
        <v>0.13556677284807808</v>
      </c>
      <c r="BP101" s="11">
        <f t="shared" si="105"/>
        <v>0.18161260730207154</v>
      </c>
      <c r="BQ101" s="11">
        <f t="shared" si="105"/>
        <v>0.24207154770409153</v>
      </c>
      <c r="BR101" s="11"/>
    </row>
    <row r="102" spans="2:70" x14ac:dyDescent="0.25">
      <c r="B102" s="3" t="s">
        <v>64</v>
      </c>
      <c r="C102" s="7" t="str">
        <f>IF(C83&gt;0,SUM(C93:C101)-275+H59,"")</f>
        <v/>
      </c>
      <c r="D102" s="7" t="str">
        <f t="shared" ref="D102:L102" si="106">IF(D83&gt;0,SUM(D93:D101)-275+I59,"")</f>
        <v/>
      </c>
      <c r="E102" s="7" t="str">
        <f t="shared" si="106"/>
        <v/>
      </c>
      <c r="F102" s="7" t="str">
        <f t="shared" si="106"/>
        <v/>
      </c>
      <c r="G102" s="7" t="str">
        <f t="shared" si="106"/>
        <v/>
      </c>
      <c r="H102" s="7" t="str">
        <f t="shared" si="106"/>
        <v/>
      </c>
      <c r="I102" s="7" t="str">
        <f t="shared" si="106"/>
        <v/>
      </c>
      <c r="J102" s="7" t="str">
        <f t="shared" si="106"/>
        <v/>
      </c>
      <c r="K102" s="7" t="str">
        <f t="shared" si="106"/>
        <v/>
      </c>
      <c r="L102" s="7" t="str">
        <f t="shared" si="106"/>
        <v/>
      </c>
      <c r="M102" s="7" t="e">
        <f>AVERAGEIF(C102:L102,"&gt;0")</f>
        <v>#DIV/0!</v>
      </c>
      <c r="N102" s="7"/>
      <c r="O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BC102" s="7">
        <f t="shared" si="102"/>
        <v>4450</v>
      </c>
      <c r="BD102" s="11">
        <f t="shared" ref="BD102:BK125" si="107">+BD101*BD$16</f>
        <v>2.1501167969501752E-3</v>
      </c>
      <c r="BE102" s="11">
        <f t="shared" si="107"/>
        <v>3.6190591741955577E-3</v>
      </c>
      <c r="BF102" s="11">
        <f t="shared" si="107"/>
        <v>5.7071680655779991E-3</v>
      </c>
      <c r="BG102" s="11">
        <f t="shared" si="107"/>
        <v>8.6345256943991533E-3</v>
      </c>
      <c r="BH102" s="11">
        <f t="shared" si="107"/>
        <v>1.2692436500188677E-2</v>
      </c>
      <c r="BI102" s="11">
        <f t="shared" si="107"/>
        <v>1.8265069712297442E-2</v>
      </c>
      <c r="BJ102" s="11">
        <f t="shared" si="107"/>
        <v>2.5857373896560936E-2</v>
      </c>
      <c r="BK102" s="11">
        <f t="shared" si="107"/>
        <v>3.6131012332129661E-2</v>
      </c>
      <c r="BL102" s="11">
        <f t="shared" si="105"/>
        <v>4.9950539874491516E-2</v>
      </c>
      <c r="BM102" s="11">
        <f t="shared" si="105"/>
        <v>6.844263735295239E-2</v>
      </c>
      <c r="BN102" s="11">
        <f t="shared" si="105"/>
        <v>9.3071970054417003E-2</v>
      </c>
      <c r="BO102" s="11">
        <f t="shared" si="105"/>
        <v>0.12573818181659235</v>
      </c>
      <c r="BP102" s="11">
        <f t="shared" si="105"/>
        <v>0.16889972479092644</v>
      </c>
      <c r="BQ102" s="11">
        <f t="shared" si="105"/>
        <v>0.22573171823406518</v>
      </c>
      <c r="BR102" s="11"/>
    </row>
    <row r="103" spans="2:70" x14ac:dyDescent="0.25">
      <c r="B103" s="15" t="s">
        <v>65</v>
      </c>
      <c r="C103" s="7" t="str">
        <f>IF(C93&gt;0,C102/$M105*1500,"")</f>
        <v/>
      </c>
      <c r="D103" s="7" t="str">
        <f t="shared" ref="D103:L103" si="108">IF(D93&gt;0,D102/$M105*1500,"")</f>
        <v/>
      </c>
      <c r="E103" s="7" t="str">
        <f t="shared" si="108"/>
        <v/>
      </c>
      <c r="F103" s="7" t="str">
        <f t="shared" si="108"/>
        <v/>
      </c>
      <c r="G103" s="7" t="str">
        <f t="shared" si="108"/>
        <v/>
      </c>
      <c r="H103" s="7" t="str">
        <f t="shared" si="108"/>
        <v/>
      </c>
      <c r="I103" s="7" t="str">
        <f t="shared" si="108"/>
        <v/>
      </c>
      <c r="J103" s="7" t="str">
        <f t="shared" si="108"/>
        <v/>
      </c>
      <c r="K103" s="7" t="str">
        <f t="shared" si="108"/>
        <v/>
      </c>
      <c r="L103" s="7" t="str">
        <f t="shared" si="108"/>
        <v/>
      </c>
      <c r="M103" s="7">
        <f>SUM(C103:L103)</f>
        <v>0</v>
      </c>
      <c r="N103" s="7">
        <f>+M103+M150</f>
        <v>0</v>
      </c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BC103" s="7">
        <f t="shared" si="102"/>
        <v>4500</v>
      </c>
      <c r="BD103" s="11">
        <f t="shared" si="107"/>
        <v>1.9351051172551577E-3</v>
      </c>
      <c r="BE103" s="11">
        <f t="shared" si="107"/>
        <v>3.2662009047114905E-3</v>
      </c>
      <c r="BF103" s="11">
        <f t="shared" si="107"/>
        <v>5.164987099348089E-3</v>
      </c>
      <c r="BG103" s="11">
        <f t="shared" si="107"/>
        <v>7.8358320676672304E-3</v>
      </c>
      <c r="BH103" s="11">
        <f t="shared" si="107"/>
        <v>1.1550117215171693E-2</v>
      </c>
      <c r="BI103" s="11">
        <f t="shared" si="107"/>
        <v>1.6666876112471411E-2</v>
      </c>
      <c r="BJ103" s="11">
        <f t="shared" si="107"/>
        <v>2.3659497115353249E-2</v>
      </c>
      <c r="BK103" s="11">
        <f t="shared" si="107"/>
        <v>3.3150203814728954E-2</v>
      </c>
      <c r="BL103" s="11">
        <f t="shared" si="105"/>
        <v>4.5954496684532171E-2</v>
      </c>
      <c r="BM103" s="11">
        <f t="shared" si="105"/>
        <v>6.313833295809855E-2</v>
      </c>
      <c r="BN103" s="11">
        <f t="shared" si="105"/>
        <v>8.6091572300335678E-2</v>
      </c>
      <c r="BO103" s="11">
        <f t="shared" si="105"/>
        <v>0.11662216363488934</v>
      </c>
      <c r="BP103" s="11">
        <f t="shared" si="105"/>
        <v>0.15707674405556149</v>
      </c>
      <c r="BQ103" s="11">
        <f t="shared" si="105"/>
        <v>0.21049482725326563</v>
      </c>
      <c r="BR103" s="11"/>
    </row>
    <row r="104" spans="2:70" x14ac:dyDescent="0.25">
      <c r="B104" s="15"/>
      <c r="C104" s="5" t="str">
        <f>IFERROR(C103/$N103,"")</f>
        <v/>
      </c>
      <c r="D104" s="5" t="str">
        <f t="shared" ref="D104:L104" si="109">IFERROR(D103/$N103,"")</f>
        <v/>
      </c>
      <c r="E104" s="5" t="str">
        <f t="shared" si="109"/>
        <v/>
      </c>
      <c r="F104" s="5" t="str">
        <f t="shared" si="109"/>
        <v/>
      </c>
      <c r="G104" s="5" t="str">
        <f t="shared" si="109"/>
        <v/>
      </c>
      <c r="H104" s="5" t="str">
        <f t="shared" si="109"/>
        <v/>
      </c>
      <c r="I104" s="5" t="str">
        <f t="shared" si="109"/>
        <v/>
      </c>
      <c r="J104" s="5" t="str">
        <f t="shared" si="109"/>
        <v/>
      </c>
      <c r="K104" s="5" t="str">
        <f t="shared" si="109"/>
        <v/>
      </c>
      <c r="L104" s="5" t="str">
        <f t="shared" si="109"/>
        <v/>
      </c>
      <c r="M104" s="4" t="e">
        <f>+M225</f>
        <v>#DIV/0!</v>
      </c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BC104" s="7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</row>
    <row r="105" spans="2:70" x14ac:dyDescent="0.25">
      <c r="B105" s="15"/>
      <c r="C105" s="4" t="str">
        <f>IFERROR(C104/$M104,"")</f>
        <v/>
      </c>
      <c r="D105" s="4" t="str">
        <f t="shared" ref="D105:L105" si="110">IFERROR(D104/$M104,"")</f>
        <v/>
      </c>
      <c r="E105" s="4" t="str">
        <f t="shared" si="110"/>
        <v/>
      </c>
      <c r="F105" s="4" t="str">
        <f t="shared" si="110"/>
        <v/>
      </c>
      <c r="G105" s="4" t="str">
        <f t="shared" si="110"/>
        <v/>
      </c>
      <c r="H105" s="4" t="str">
        <f t="shared" si="110"/>
        <v/>
      </c>
      <c r="I105" s="4" t="str">
        <f t="shared" si="110"/>
        <v/>
      </c>
      <c r="J105" s="4" t="str">
        <f t="shared" si="110"/>
        <v/>
      </c>
      <c r="K105" s="4" t="str">
        <f t="shared" si="110"/>
        <v/>
      </c>
      <c r="L105" s="4" t="str">
        <f t="shared" si="110"/>
        <v/>
      </c>
      <c r="M105" s="143" t="e">
        <f>AVERAGE(C102:L102,C149:L149)</f>
        <v>#DIV/0!</v>
      </c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BC105" s="7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</row>
    <row r="106" spans="2:70" x14ac:dyDescent="0.25">
      <c r="C106" s="2">
        <f>+'R4'!BU6</f>
        <v>0</v>
      </c>
      <c r="D106" s="2">
        <f>+'R4'!BV6</f>
        <v>0</v>
      </c>
      <c r="E106" s="2">
        <f>+'R4'!BW6</f>
        <v>0</v>
      </c>
      <c r="F106" s="2">
        <f>+'R4'!BX6</f>
        <v>0</v>
      </c>
      <c r="G106" s="2">
        <f>+'R4'!BY6</f>
        <v>0</v>
      </c>
      <c r="H106" s="2">
        <f>+'R4'!BZ6</f>
        <v>0</v>
      </c>
      <c r="I106" s="2">
        <f>+'R4'!CA6</f>
        <v>0</v>
      </c>
      <c r="J106" s="2">
        <f>+'R4'!CB6</f>
        <v>0</v>
      </c>
      <c r="K106" s="2">
        <f>+'R4'!CC6</f>
        <v>0</v>
      </c>
      <c r="L106" s="2">
        <f>+'R4'!CD6</f>
        <v>0</v>
      </c>
      <c r="BC106" s="7">
        <f>+BC103+50</f>
        <v>4550</v>
      </c>
      <c r="BD106" s="11">
        <f t="shared" ref="BD106:BQ106" si="111">+BD103*BD$16</f>
        <v>1.741594605529642E-3</v>
      </c>
      <c r="BE106" s="11">
        <f t="shared" si="111"/>
        <v>2.9477463165021203E-3</v>
      </c>
      <c r="BF106" s="11">
        <f t="shared" si="111"/>
        <v>4.6743133249100201E-3</v>
      </c>
      <c r="BG106" s="11">
        <f t="shared" si="111"/>
        <v>7.1110176014080101E-3</v>
      </c>
      <c r="BH106" s="11">
        <f t="shared" si="111"/>
        <v>1.0510606665806239E-2</v>
      </c>
      <c r="BI106" s="11">
        <f t="shared" si="111"/>
        <v>1.5208524452630158E-2</v>
      </c>
      <c r="BJ106" s="11">
        <f t="shared" si="111"/>
        <v>2.1648439860548215E-2</v>
      </c>
      <c r="BK106" s="11">
        <f t="shared" si="111"/>
        <v>3.0415312000013805E-2</v>
      </c>
      <c r="BL106" s="11">
        <f t="shared" si="111"/>
        <v>4.2278136949769576E-2</v>
      </c>
      <c r="BM106" s="11">
        <f t="shared" si="111"/>
        <v>5.8245112153845882E-2</v>
      </c>
      <c r="BN106" s="11">
        <f t="shared" si="111"/>
        <v>7.9634704377810464E-2</v>
      </c>
      <c r="BO106" s="11">
        <f t="shared" si="111"/>
        <v>0.10816705677135979</v>
      </c>
      <c r="BP106" s="11">
        <f t="shared" si="111"/>
        <v>0.14608137197167209</v>
      </c>
      <c r="BQ106" s="11">
        <f t="shared" si="111"/>
        <v>0.19628642641367006</v>
      </c>
      <c r="BR106" s="11"/>
    </row>
    <row r="107" spans="2:70" x14ac:dyDescent="0.25">
      <c r="B107" s="14" t="s">
        <v>67</v>
      </c>
      <c r="BC107" s="7">
        <f t="shared" si="102"/>
        <v>4600</v>
      </c>
      <c r="BD107" s="11">
        <f t="shared" si="107"/>
        <v>1.5674351449766779E-3</v>
      </c>
      <c r="BE107" s="11">
        <f t="shared" si="107"/>
        <v>2.6603410506431634E-3</v>
      </c>
      <c r="BF107" s="11">
        <f t="shared" si="107"/>
        <v>4.2302535590435682E-3</v>
      </c>
      <c r="BG107" s="11">
        <f t="shared" si="107"/>
        <v>6.4532484732777685E-3</v>
      </c>
      <c r="BH107" s="11">
        <f t="shared" si="107"/>
        <v>9.5646520658836751E-3</v>
      </c>
      <c r="BI107" s="11">
        <f t="shared" si="107"/>
        <v>1.3877778563025016E-2</v>
      </c>
      <c r="BJ107" s="11">
        <f t="shared" si="107"/>
        <v>1.9808322472401611E-2</v>
      </c>
      <c r="BK107" s="11">
        <f t="shared" si="107"/>
        <v>2.7906048760012656E-2</v>
      </c>
      <c r="BL107" s="11">
        <f t="shared" si="105"/>
        <v>3.8895885993787994E-2</v>
      </c>
      <c r="BM107" s="11">
        <f t="shared" si="105"/>
        <v>5.3731115961922801E-2</v>
      </c>
      <c r="BN107" s="11">
        <f t="shared" si="105"/>
        <v>7.366210154947464E-2</v>
      </c>
      <c r="BO107" s="11">
        <f t="shared" si="105"/>
        <v>0.10032494515543615</v>
      </c>
      <c r="BP107" s="11">
        <f t="shared" si="105"/>
        <v>0.13585567593365497</v>
      </c>
      <c r="BQ107" s="11">
        <f t="shared" si="105"/>
        <v>0.18303709263074719</v>
      </c>
      <c r="BR107" s="11"/>
    </row>
    <row r="108" spans="2:70" x14ac:dyDescent="0.25">
      <c r="B108" s="12" t="s">
        <v>62</v>
      </c>
      <c r="C108" s="7">
        <f>+C83*500</f>
        <v>0</v>
      </c>
      <c r="D108" s="7">
        <f t="shared" ref="D108:L108" si="112">+D83*500</f>
        <v>0</v>
      </c>
      <c r="E108" s="7">
        <f t="shared" si="112"/>
        <v>0</v>
      </c>
      <c r="F108" s="7">
        <f t="shared" si="112"/>
        <v>0</v>
      </c>
      <c r="G108" s="7">
        <f t="shared" si="112"/>
        <v>0</v>
      </c>
      <c r="H108" s="7">
        <f t="shared" si="112"/>
        <v>0</v>
      </c>
      <c r="I108" s="7">
        <f t="shared" si="112"/>
        <v>0</v>
      </c>
      <c r="J108" s="7">
        <f t="shared" si="112"/>
        <v>0</v>
      </c>
      <c r="K108" s="7">
        <f t="shared" si="112"/>
        <v>0</v>
      </c>
      <c r="L108" s="7">
        <f t="shared" si="112"/>
        <v>0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BC108" s="7">
        <f t="shared" si="102"/>
        <v>4650</v>
      </c>
      <c r="BD108" s="11">
        <f t="shared" si="107"/>
        <v>1.4106916304790101E-3</v>
      </c>
      <c r="BE108" s="11">
        <f t="shared" si="107"/>
        <v>2.4009577982054549E-3</v>
      </c>
      <c r="BF108" s="11">
        <f t="shared" si="107"/>
        <v>3.8283794709344288E-3</v>
      </c>
      <c r="BG108" s="11">
        <f t="shared" si="107"/>
        <v>5.856322989499574E-3</v>
      </c>
      <c r="BH108" s="11">
        <f t="shared" si="107"/>
        <v>8.7038333799541422E-3</v>
      </c>
      <c r="BI108" s="11">
        <f t="shared" si="107"/>
        <v>1.2663472938760323E-2</v>
      </c>
      <c r="BJ108" s="11">
        <f t="shared" si="107"/>
        <v>1.8124615062247468E-2</v>
      </c>
      <c r="BK108" s="11">
        <f t="shared" si="107"/>
        <v>2.5603799737311601E-2</v>
      </c>
      <c r="BL108" s="11">
        <f t="shared" si="105"/>
        <v>3.5784215114284937E-2</v>
      </c>
      <c r="BM108" s="11">
        <f t="shared" si="105"/>
        <v>4.9566954474873762E-2</v>
      </c>
      <c r="BN108" s="11">
        <f t="shared" si="105"/>
        <v>6.8137443933264E-2</v>
      </c>
      <c r="BO108" s="11">
        <f t="shared" si="105"/>
        <v>9.3051386631666969E-2</v>
      </c>
      <c r="BP108" s="11">
        <f t="shared" si="105"/>
        <v>0.12634577861829904</v>
      </c>
      <c r="BQ108" s="11">
        <f t="shared" si="105"/>
        <v>0.17068208887817163</v>
      </c>
      <c r="BR108" s="11"/>
    </row>
    <row r="109" spans="2:70" x14ac:dyDescent="0.25">
      <c r="B109" s="12" t="s">
        <v>21</v>
      </c>
      <c r="C109" s="7">
        <f>+C84*200</f>
        <v>0</v>
      </c>
      <c r="D109" s="7">
        <f t="shared" ref="D109:L109" si="113">+D84*200</f>
        <v>0</v>
      </c>
      <c r="E109" s="7">
        <f t="shared" si="113"/>
        <v>0</v>
      </c>
      <c r="F109" s="7">
        <f t="shared" si="113"/>
        <v>0</v>
      </c>
      <c r="G109" s="7">
        <f t="shared" si="113"/>
        <v>0</v>
      </c>
      <c r="H109" s="7">
        <f t="shared" si="113"/>
        <v>0</v>
      </c>
      <c r="I109" s="7">
        <f t="shared" si="113"/>
        <v>0</v>
      </c>
      <c r="J109" s="7">
        <f t="shared" si="113"/>
        <v>0</v>
      </c>
      <c r="K109" s="7">
        <f t="shared" si="113"/>
        <v>0</v>
      </c>
      <c r="L109" s="7">
        <f t="shared" si="113"/>
        <v>0</v>
      </c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BC109" s="7">
        <f t="shared" si="102"/>
        <v>4700</v>
      </c>
      <c r="BD109" s="11">
        <f t="shared" si="107"/>
        <v>1.2696224674311092E-3</v>
      </c>
      <c r="BE109" s="11">
        <f t="shared" si="107"/>
        <v>2.1668644128804231E-3</v>
      </c>
      <c r="BF109" s="11">
        <f t="shared" si="107"/>
        <v>3.4646834211956579E-3</v>
      </c>
      <c r="BG109" s="11">
        <f t="shared" si="107"/>
        <v>5.3146131129708628E-3</v>
      </c>
      <c r="BH109" s="11">
        <f t="shared" si="107"/>
        <v>7.9204883757582681E-3</v>
      </c>
      <c r="BI109" s="11">
        <f t="shared" si="107"/>
        <v>1.1555419056618792E-2</v>
      </c>
      <c r="BJ109" s="11">
        <f t="shared" si="107"/>
        <v>1.6584022781956427E-2</v>
      </c>
      <c r="BK109" s="11">
        <f t="shared" si="107"/>
        <v>2.3491486258983386E-2</v>
      </c>
      <c r="BL109" s="11">
        <f t="shared" si="105"/>
        <v>3.2921477905142126E-2</v>
      </c>
      <c r="BM109" s="11">
        <f t="shared" si="105"/>
        <v>4.5725515503071024E-2</v>
      </c>
      <c r="BN109" s="11">
        <f t="shared" si="105"/>
        <v>6.3027135638269172E-2</v>
      </c>
      <c r="BO109" s="11">
        <f t="shared" si="105"/>
        <v>8.6305161100871067E-2</v>
      </c>
      <c r="BP109" s="11">
        <f t="shared" si="105"/>
        <v>0.11750157411501803</v>
      </c>
      <c r="BQ109" s="11">
        <f t="shared" si="105"/>
        <v>0.15916104787889493</v>
      </c>
      <c r="BR109" s="11"/>
    </row>
    <row r="110" spans="2:70" x14ac:dyDescent="0.25">
      <c r="B110" s="12" t="s">
        <v>64</v>
      </c>
      <c r="C110" s="7">
        <f>SUM(C108:C109)</f>
        <v>0</v>
      </c>
      <c r="D110" s="7">
        <f t="shared" ref="D110:L110" si="114">SUM(D108:D109)</f>
        <v>0</v>
      </c>
      <c r="E110" s="7">
        <f t="shared" si="114"/>
        <v>0</v>
      </c>
      <c r="F110" s="7">
        <f t="shared" si="114"/>
        <v>0</v>
      </c>
      <c r="G110" s="7">
        <f t="shared" si="114"/>
        <v>0</v>
      </c>
      <c r="H110" s="7">
        <f t="shared" si="114"/>
        <v>0</v>
      </c>
      <c r="I110" s="7">
        <f t="shared" si="114"/>
        <v>0</v>
      </c>
      <c r="J110" s="7">
        <f t="shared" si="114"/>
        <v>0</v>
      </c>
      <c r="K110" s="7">
        <f t="shared" si="114"/>
        <v>0</v>
      </c>
      <c r="L110" s="7">
        <f t="shared" si="114"/>
        <v>0</v>
      </c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BC110" s="7">
        <f>+BC109+50</f>
        <v>4750</v>
      </c>
      <c r="BD110" s="11">
        <f t="shared" si="107"/>
        <v>1.1426602206879982E-3</v>
      </c>
      <c r="BE110" s="11">
        <f t="shared" si="107"/>
        <v>1.955595132624582E-3</v>
      </c>
      <c r="BF110" s="11">
        <f t="shared" si="107"/>
        <v>3.13553849618207E-3</v>
      </c>
      <c r="BG110" s="11">
        <f t="shared" si="107"/>
        <v>4.8230114000210574E-3</v>
      </c>
      <c r="BH110" s="11">
        <f t="shared" si="107"/>
        <v>7.207644421940022E-3</v>
      </c>
      <c r="BI110" s="11">
        <f t="shared" si="107"/>
        <v>1.0544319889164645E-2</v>
      </c>
      <c r="BJ110" s="11">
        <f t="shared" si="107"/>
        <v>1.5174380845490125E-2</v>
      </c>
      <c r="BK110" s="11">
        <f t="shared" si="107"/>
        <v>2.1553438642617249E-2</v>
      </c>
      <c r="BL110" s="11">
        <f t="shared" si="105"/>
        <v>3.0287759672730744E-2</v>
      </c>
      <c r="BM110" s="11">
        <f t="shared" si="105"/>
        <v>4.2181788051583E-2</v>
      </c>
      <c r="BN110" s="11">
        <f t="shared" si="105"/>
        <v>5.8300100465398949E-2</v>
      </c>
      <c r="BO110" s="11">
        <f t="shared" si="105"/>
        <v>8.0048036921057872E-2</v>
      </c>
      <c r="BP110" s="11">
        <f t="shared" si="105"/>
        <v>0.1092764639269667</v>
      </c>
      <c r="BQ110" s="11">
        <f t="shared" si="105"/>
        <v>0.14841767714706941</v>
      </c>
      <c r="BR110" s="11"/>
    </row>
    <row r="111" spans="2:70" x14ac:dyDescent="0.25">
      <c r="BC111" s="7">
        <f t="shared" ref="BC111:BC115" si="115">+BC110+50</f>
        <v>4800</v>
      </c>
      <c r="BD111" s="11">
        <f t="shared" si="107"/>
        <v>1.0283941986191985E-3</v>
      </c>
      <c r="BE111" s="11">
        <f t="shared" si="107"/>
        <v>1.7649246071936853E-3</v>
      </c>
      <c r="BF111" s="11">
        <f t="shared" si="107"/>
        <v>2.8376623390447731E-3</v>
      </c>
      <c r="BG111" s="11">
        <f t="shared" si="107"/>
        <v>4.3768828455191091E-3</v>
      </c>
      <c r="BH111" s="11">
        <f t="shared" si="107"/>
        <v>6.5589564239654187E-3</v>
      </c>
      <c r="BI111" s="11">
        <f t="shared" si="107"/>
        <v>9.6216918988627359E-3</v>
      </c>
      <c r="BJ111" s="11">
        <f t="shared" si="107"/>
        <v>1.388455847362346E-2</v>
      </c>
      <c r="BK111" s="11">
        <f t="shared" si="107"/>
        <v>1.9775279954601318E-2</v>
      </c>
      <c r="BL111" s="11">
        <f t="shared" si="105"/>
        <v>2.7864738898912271E-2</v>
      </c>
      <c r="BM111" s="11">
        <f t="shared" si="105"/>
        <v>3.89126994775853E-2</v>
      </c>
      <c r="BN111" s="11">
        <f t="shared" si="105"/>
        <v>5.3927592930493998E-2</v>
      </c>
      <c r="BO111" s="11">
        <f t="shared" si="105"/>
        <v>7.4244554244281127E-2</v>
      </c>
      <c r="BP111" s="11">
        <f t="shared" si="105"/>
        <v>0.10162711145207896</v>
      </c>
      <c r="BQ111" s="11">
        <f t="shared" si="105"/>
        <v>0.13839948393964213</v>
      </c>
      <c r="BR111" s="11"/>
    </row>
    <row r="112" spans="2:70" x14ac:dyDescent="0.25">
      <c r="C112" s="2">
        <f>MIN(ROUND(C83*1.5+C84*0.5,0),15)</f>
        <v>0</v>
      </c>
      <c r="D112" s="2">
        <f t="shared" ref="D112:L112" si="116">MIN(ROUND(D83*1.5+D84*0.5,0),15)</f>
        <v>0</v>
      </c>
      <c r="E112" s="2">
        <f t="shared" si="116"/>
        <v>0</v>
      </c>
      <c r="F112" s="2">
        <f t="shared" si="116"/>
        <v>0</v>
      </c>
      <c r="G112" s="2">
        <f t="shared" si="116"/>
        <v>0</v>
      </c>
      <c r="H112" s="2">
        <f t="shared" si="116"/>
        <v>0</v>
      </c>
      <c r="I112" s="2">
        <f t="shared" si="116"/>
        <v>0</v>
      </c>
      <c r="J112" s="2">
        <f t="shared" si="116"/>
        <v>0</v>
      </c>
      <c r="K112" s="2">
        <f t="shared" si="116"/>
        <v>0</v>
      </c>
      <c r="L112" s="2">
        <f t="shared" si="116"/>
        <v>0</v>
      </c>
      <c r="BC112" s="7">
        <f t="shared" si="115"/>
        <v>4850</v>
      </c>
      <c r="BD112" s="11">
        <f t="shared" si="107"/>
        <v>9.255547787572787E-4</v>
      </c>
      <c r="BE112" s="11">
        <f t="shared" si="107"/>
        <v>1.5928444579923009E-3</v>
      </c>
      <c r="BF112" s="11">
        <f t="shared" si="107"/>
        <v>2.5680844168355192E-3</v>
      </c>
      <c r="BG112" s="11">
        <f t="shared" si="107"/>
        <v>3.972021182308591E-3</v>
      </c>
      <c r="BH112" s="11">
        <f t="shared" si="107"/>
        <v>5.9686503458085301E-3</v>
      </c>
      <c r="BI112" s="11">
        <f t="shared" si="107"/>
        <v>8.7797938577122443E-3</v>
      </c>
      <c r="BJ112" s="11">
        <f t="shared" si="107"/>
        <v>1.2704371003365461E-2</v>
      </c>
      <c r="BK112" s="11">
        <f t="shared" si="107"/>
        <v>1.8143819358346702E-2</v>
      </c>
      <c r="BL112" s="11">
        <f t="shared" si="105"/>
        <v>2.5635559786999277E-2</v>
      </c>
      <c r="BM112" s="11">
        <f t="shared" si="105"/>
        <v>3.5896965268072421E-2</v>
      </c>
      <c r="BN112" s="11">
        <f t="shared" si="105"/>
        <v>4.9883023460706923E-2</v>
      </c>
      <c r="BO112" s="11">
        <f t="shared" si="105"/>
        <v>6.8861824061570709E-2</v>
      </c>
      <c r="BP112" s="11">
        <f t="shared" si="105"/>
        <v>9.4513213650433373E-2</v>
      </c>
      <c r="BQ112" s="11">
        <f t="shared" si="105"/>
        <v>0.12905751877371618</v>
      </c>
      <c r="BR112" s="11"/>
    </row>
    <row r="113" spans="2:70" x14ac:dyDescent="0.25">
      <c r="B113" s="14" t="s">
        <v>68</v>
      </c>
      <c r="BC113" s="7">
        <f t="shared" si="115"/>
        <v>4900</v>
      </c>
      <c r="BD113" s="11">
        <f t="shared" si="107"/>
        <v>8.3299930088155086E-4</v>
      </c>
      <c r="BE113" s="11">
        <f t="shared" si="107"/>
        <v>1.4375421233380516E-3</v>
      </c>
      <c r="BF113" s="11">
        <f t="shared" si="107"/>
        <v>2.3241163972361448E-3</v>
      </c>
      <c r="BG113" s="11">
        <f t="shared" si="107"/>
        <v>3.6046092229450456E-3</v>
      </c>
      <c r="BH113" s="11">
        <f t="shared" si="107"/>
        <v>5.4314718146857609E-3</v>
      </c>
      <c r="BI113" s="11">
        <f t="shared" si="107"/>
        <v>8.0115618951624203E-3</v>
      </c>
      <c r="BJ113" s="11">
        <f t="shared" si="107"/>
        <v>1.1624499468079393E-2</v>
      </c>
      <c r="BK113" s="11">
        <f t="shared" si="107"/>
        <v>1.6646954261283091E-2</v>
      </c>
      <c r="BL113" s="11">
        <f t="shared" si="105"/>
        <v>2.3584715004039324E-2</v>
      </c>
      <c r="BM113" s="11">
        <f t="shared" si="105"/>
        <v>3.3114950459796795E-2</v>
      </c>
      <c r="BN113" s="11">
        <f t="shared" si="105"/>
        <v>4.6141796701153877E-2</v>
      </c>
      <c r="BO113" s="11">
        <f t="shared" si="105"/>
        <v>6.3869341817106795E-2</v>
      </c>
      <c r="BP113" s="11">
        <f t="shared" si="105"/>
        <v>8.7897288694902972E-2</v>
      </c>
      <c r="BQ113" s="11">
        <f t="shared" si="105"/>
        <v>0.12034613625649025</v>
      </c>
      <c r="BR113" s="11"/>
    </row>
    <row r="114" spans="2:70" x14ac:dyDescent="0.25">
      <c r="B114" s="12" t="s">
        <v>22</v>
      </c>
      <c r="C114" s="7">
        <f>+C85</f>
        <v>0</v>
      </c>
      <c r="D114" s="7">
        <f t="shared" ref="D114:L114" si="117">+D85</f>
        <v>0</v>
      </c>
      <c r="E114" s="7">
        <f t="shared" si="117"/>
        <v>0</v>
      </c>
      <c r="F114" s="7">
        <f t="shared" si="117"/>
        <v>0</v>
      </c>
      <c r="G114" s="7">
        <f t="shared" si="117"/>
        <v>0</v>
      </c>
      <c r="H114" s="7">
        <f t="shared" si="117"/>
        <v>0</v>
      </c>
      <c r="I114" s="7">
        <f t="shared" si="117"/>
        <v>0</v>
      </c>
      <c r="J114" s="7">
        <f t="shared" si="117"/>
        <v>0</v>
      </c>
      <c r="K114" s="7">
        <f t="shared" si="117"/>
        <v>0</v>
      </c>
      <c r="L114" s="7">
        <f t="shared" si="117"/>
        <v>0</v>
      </c>
      <c r="M114" s="7"/>
      <c r="BC114" s="7">
        <f t="shared" si="115"/>
        <v>4950</v>
      </c>
      <c r="BD114" s="11">
        <f t="shared" si="107"/>
        <v>7.4969937079339582E-4</v>
      </c>
      <c r="BE114" s="11">
        <f t="shared" si="107"/>
        <v>1.2973817663125915E-3</v>
      </c>
      <c r="BF114" s="11">
        <f t="shared" si="107"/>
        <v>2.1033253394987109E-3</v>
      </c>
      <c r="BG114" s="11">
        <f t="shared" si="107"/>
        <v>3.2711828698226285E-3</v>
      </c>
      <c r="BH114" s="11">
        <f t="shared" si="107"/>
        <v>4.9426393513640416E-3</v>
      </c>
      <c r="BI114" s="11">
        <f t="shared" si="107"/>
        <v>7.3105502293357065E-3</v>
      </c>
      <c r="BJ114" s="11">
        <f t="shared" si="107"/>
        <v>1.0636417013292642E-2</v>
      </c>
      <c r="BK114" s="11">
        <f t="shared" si="107"/>
        <v>1.527358053472723E-2</v>
      </c>
      <c r="BL114" s="11">
        <f t="shared" si="105"/>
        <v>2.1697937803716167E-2</v>
      </c>
      <c r="BM114" s="11">
        <f t="shared" si="105"/>
        <v>3.054854179916253E-2</v>
      </c>
      <c r="BN114" s="11">
        <f t="shared" si="105"/>
        <v>4.268116194856731E-2</v>
      </c>
      <c r="BO114" s="11">
        <f t="shared" si="105"/>
        <v>5.9238814535366516E-2</v>
      </c>
      <c r="BP114" s="11">
        <f t="shared" si="105"/>
        <v>8.1744478486259708E-2</v>
      </c>
      <c r="BQ114" s="11">
        <f t="shared" si="105"/>
        <v>0.11222277205917708</v>
      </c>
      <c r="BR114" s="11"/>
    </row>
    <row r="115" spans="2:70" x14ac:dyDescent="0.25">
      <c r="B115" s="12" t="s">
        <v>55</v>
      </c>
      <c r="C115" s="8">
        <f>+C90</f>
        <v>0</v>
      </c>
      <c r="D115" s="8">
        <f t="shared" ref="D115:L115" si="118">+D90</f>
        <v>0</v>
      </c>
      <c r="E115" s="8">
        <f t="shared" si="118"/>
        <v>0</v>
      </c>
      <c r="F115" s="8">
        <f t="shared" si="118"/>
        <v>0</v>
      </c>
      <c r="G115" s="8">
        <f t="shared" si="118"/>
        <v>0</v>
      </c>
      <c r="H115" s="8">
        <f t="shared" si="118"/>
        <v>0</v>
      </c>
      <c r="I115" s="8">
        <f t="shared" si="118"/>
        <v>0</v>
      </c>
      <c r="J115" s="8">
        <f t="shared" si="118"/>
        <v>0</v>
      </c>
      <c r="K115" s="8">
        <f t="shared" si="118"/>
        <v>0</v>
      </c>
      <c r="L115" s="8">
        <f t="shared" si="118"/>
        <v>0</v>
      </c>
      <c r="M115" s="8"/>
      <c r="BC115" s="7">
        <f t="shared" si="115"/>
        <v>5000</v>
      </c>
      <c r="BD115" s="11">
        <f t="shared" si="107"/>
        <v>6.747294337140562E-4</v>
      </c>
      <c r="BE115" s="11">
        <f t="shared" si="107"/>
        <v>1.1708870440971138E-3</v>
      </c>
      <c r="BF115" s="11">
        <f t="shared" si="107"/>
        <v>1.9035094322463332E-3</v>
      </c>
      <c r="BG115" s="11">
        <f t="shared" si="107"/>
        <v>2.9685984543640349E-3</v>
      </c>
      <c r="BH115" s="11">
        <f t="shared" si="107"/>
        <v>4.4978018097412767E-3</v>
      </c>
      <c r="BI115" s="11">
        <f t="shared" si="107"/>
        <v>6.6708770842688302E-3</v>
      </c>
      <c r="BJ115" s="11">
        <f t="shared" si="107"/>
        <v>9.7323215671627633E-3</v>
      </c>
      <c r="BK115" s="11">
        <f t="shared" si="107"/>
        <v>1.4013510140612228E-2</v>
      </c>
      <c r="BL115" s="11">
        <f t="shared" si="105"/>
        <v>1.9962102779418865E-2</v>
      </c>
      <c r="BM115" s="11">
        <f t="shared" si="105"/>
        <v>2.818102980972742E-2</v>
      </c>
      <c r="BN115" s="11">
        <f t="shared" si="105"/>
        <v>3.9480074802424742E-2</v>
      </c>
      <c r="BO115" s="11">
        <f t="shared" si="105"/>
        <v>5.4944000481552409E-2</v>
      </c>
      <c r="BP115" s="11">
        <f t="shared" si="105"/>
        <v>7.6022364992221481E-2</v>
      </c>
      <c r="BQ115" s="11">
        <f t="shared" si="105"/>
        <v>0.10464773494518255</v>
      </c>
      <c r="BR115" s="11"/>
    </row>
    <row r="116" spans="2:70" x14ac:dyDescent="0.25">
      <c r="B116" s="3" t="s">
        <v>23</v>
      </c>
      <c r="C116" s="2">
        <f>+C114-(C114*C115)</f>
        <v>0</v>
      </c>
      <c r="D116" s="2">
        <f t="shared" ref="D116:L116" si="119">+D114-(D114*D115)</f>
        <v>0</v>
      </c>
      <c r="E116" s="2">
        <f t="shared" si="119"/>
        <v>0</v>
      </c>
      <c r="F116" s="2">
        <f t="shared" si="119"/>
        <v>0</v>
      </c>
      <c r="G116" s="2">
        <f t="shared" si="119"/>
        <v>0</v>
      </c>
      <c r="H116" s="2">
        <f t="shared" si="119"/>
        <v>0</v>
      </c>
      <c r="I116" s="2">
        <f t="shared" si="119"/>
        <v>0</v>
      </c>
      <c r="J116" s="2">
        <f t="shared" si="119"/>
        <v>0</v>
      </c>
      <c r="K116" s="2">
        <f t="shared" si="119"/>
        <v>0</v>
      </c>
      <c r="L116" s="2">
        <f t="shared" si="119"/>
        <v>0</v>
      </c>
      <c r="BC116" s="7">
        <f>+BC115+50</f>
        <v>5050</v>
      </c>
      <c r="BD116" s="11">
        <f t="shared" si="107"/>
        <v>6.0725649034265063E-4</v>
      </c>
      <c r="BE116" s="11">
        <f t="shared" si="107"/>
        <v>1.0567255572976452E-3</v>
      </c>
      <c r="BF116" s="11">
        <f t="shared" si="107"/>
        <v>1.7226760361829315E-3</v>
      </c>
      <c r="BG116" s="11">
        <f t="shared" si="107"/>
        <v>2.6940030973353615E-3</v>
      </c>
      <c r="BH116" s="11">
        <f t="shared" si="107"/>
        <v>4.092999646864561E-3</v>
      </c>
      <c r="BI116" s="11">
        <f t="shared" si="107"/>
        <v>6.0871753393953055E-3</v>
      </c>
      <c r="BJ116" s="11">
        <f t="shared" si="107"/>
        <v>8.9050742339539263E-3</v>
      </c>
      <c r="BK116" s="11">
        <f t="shared" si="107"/>
        <v>1.2857395554011714E-2</v>
      </c>
      <c r="BL116" s="11">
        <f t="shared" si="105"/>
        <v>1.8365134557065347E-2</v>
      </c>
      <c r="BM116" s="11">
        <f t="shared" si="105"/>
        <v>2.5996999999473532E-2</v>
      </c>
      <c r="BN116" s="11">
        <f t="shared" si="105"/>
        <v>3.6519069192242869E-2</v>
      </c>
      <c r="BO116" s="11">
        <f t="shared" si="105"/>
        <v>5.0960560446639831E-2</v>
      </c>
      <c r="BP116" s="11">
        <f t="shared" si="105"/>
        <v>7.070079944276593E-2</v>
      </c>
      <c r="BQ116" s="11">
        <f t="shared" si="105"/>
        <v>9.7584012836382655E-2</v>
      </c>
      <c r="BR116" s="11"/>
    </row>
    <row r="117" spans="2:70" x14ac:dyDescent="0.25">
      <c r="B117" s="3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144">
        <f>+N118+N165</f>
        <v>0</v>
      </c>
      <c r="BC117" s="7">
        <f t="shared" ref="BC117:BC135" si="120">+BC116+50</f>
        <v>5100</v>
      </c>
      <c r="BD117" s="11">
        <f t="shared" si="107"/>
        <v>5.4653084130838563E-4</v>
      </c>
      <c r="BE117" s="11">
        <f t="shared" si="107"/>
        <v>9.5369481546112478E-4</v>
      </c>
      <c r="BF117" s="11">
        <f t="shared" si="107"/>
        <v>1.5590218127455528E-3</v>
      </c>
      <c r="BG117" s="11">
        <f t="shared" si="107"/>
        <v>2.4448078108318403E-3</v>
      </c>
      <c r="BH117" s="11">
        <f t="shared" si="107"/>
        <v>3.7246296786467496E-3</v>
      </c>
      <c r="BI117" s="11">
        <f t="shared" si="107"/>
        <v>5.5545474971982148E-3</v>
      </c>
      <c r="BJ117" s="11">
        <f t="shared" si="107"/>
        <v>8.1481429240678402E-3</v>
      </c>
      <c r="BK117" s="11">
        <f t="shared" si="107"/>
        <v>1.1796660420805743E-2</v>
      </c>
      <c r="BL117" s="11">
        <f t="shared" si="105"/>
        <v>1.6895923792500111E-2</v>
      </c>
      <c r="BM117" s="11">
        <f t="shared" si="105"/>
        <v>2.3982232499514321E-2</v>
      </c>
      <c r="BN117" s="11">
        <f t="shared" si="105"/>
        <v>3.3780139002824637E-2</v>
      </c>
      <c r="BO117" s="11">
        <f t="shared" si="105"/>
        <v>4.7265919814258414E-2</v>
      </c>
      <c r="BP117" s="11">
        <f t="shared" si="105"/>
        <v>6.5751743481772276E-2</v>
      </c>
      <c r="BQ117" s="11">
        <f t="shared" si="105"/>
        <v>9.0997091969926766E-2</v>
      </c>
      <c r="BR117" s="11"/>
    </row>
    <row r="118" spans="2:70" x14ac:dyDescent="0.25">
      <c r="B118" s="3" t="s">
        <v>72</v>
      </c>
      <c r="C118" s="13" t="str">
        <f>IF(C83&gt;0,VLOOKUP(C116,$BC$18:$BQ$135,C112,TRUE)*10,"")</f>
        <v/>
      </c>
      <c r="D118" s="13" t="str">
        <f t="shared" ref="D118:L118" si="121">IF(D83&gt;0,VLOOKUP(D116,$BC$18:$BQ$135,D112,TRUE)*10,"")</f>
        <v/>
      </c>
      <c r="E118" s="13" t="str">
        <f t="shared" si="121"/>
        <v/>
      </c>
      <c r="F118" s="13" t="str">
        <f t="shared" si="121"/>
        <v/>
      </c>
      <c r="G118" s="13" t="str">
        <f t="shared" si="121"/>
        <v/>
      </c>
      <c r="H118" s="13" t="str">
        <f t="shared" si="121"/>
        <v/>
      </c>
      <c r="I118" s="13" t="str">
        <f t="shared" si="121"/>
        <v/>
      </c>
      <c r="J118" s="13" t="str">
        <f t="shared" si="121"/>
        <v/>
      </c>
      <c r="K118" s="13" t="str">
        <f t="shared" si="121"/>
        <v/>
      </c>
      <c r="L118" s="13" t="str">
        <f t="shared" si="121"/>
        <v/>
      </c>
      <c r="M118" s="13"/>
      <c r="N118" s="13">
        <f>SUM(C118:L118)</f>
        <v>0</v>
      </c>
      <c r="BC118" s="7">
        <f t="shared" si="120"/>
        <v>5150</v>
      </c>
      <c r="BD118" s="11">
        <f t="shared" si="107"/>
        <v>4.9187775717754705E-4</v>
      </c>
      <c r="BE118" s="11">
        <f t="shared" si="107"/>
        <v>8.6070957095366507E-4</v>
      </c>
      <c r="BF118" s="11">
        <f t="shared" si="107"/>
        <v>1.4109147405347252E-3</v>
      </c>
      <c r="BG118" s="11">
        <f t="shared" si="107"/>
        <v>2.2186630883298947E-3</v>
      </c>
      <c r="BH118" s="11">
        <f t="shared" si="107"/>
        <v>3.3894130075685413E-3</v>
      </c>
      <c r="BI118" s="11">
        <f t="shared" si="107"/>
        <v>5.0685245911933699E-3</v>
      </c>
      <c r="BJ118" s="11">
        <f t="shared" si="107"/>
        <v>7.4555507755220711E-3</v>
      </c>
      <c r="BK118" s="11">
        <f t="shared" si="107"/>
        <v>1.0823435936089264E-2</v>
      </c>
      <c r="BL118" s="11">
        <f t="shared" si="105"/>
        <v>1.5544249889100095E-2</v>
      </c>
      <c r="BM118" s="11">
        <f t="shared" si="105"/>
        <v>2.2123609480801949E-2</v>
      </c>
      <c r="BN118" s="11">
        <f t="shared" si="105"/>
        <v>3.1246628577612772E-2</v>
      </c>
      <c r="BO118" s="11">
        <f t="shared" si="105"/>
        <v>4.3839140627724656E-2</v>
      </c>
      <c r="BP118" s="11">
        <f t="shared" si="105"/>
        <v>6.1149121438048175E-2</v>
      </c>
      <c r="BQ118" s="11">
        <f t="shared" si="105"/>
        <v>8.4854788261956651E-2</v>
      </c>
      <c r="BR118" s="11"/>
    </row>
    <row r="119" spans="2:70" x14ac:dyDescent="0.25">
      <c r="C119" s="6" t="str">
        <f>IFERROR(C118/$N117,"")</f>
        <v/>
      </c>
      <c r="D119" s="6" t="str">
        <f t="shared" ref="D119:L119" si="122">IFERROR(D118/$N117,"")</f>
        <v/>
      </c>
      <c r="E119" s="6" t="str">
        <f t="shared" si="122"/>
        <v/>
      </c>
      <c r="F119" s="6" t="str">
        <f t="shared" si="122"/>
        <v/>
      </c>
      <c r="G119" s="6" t="str">
        <f t="shared" si="122"/>
        <v/>
      </c>
      <c r="H119" s="6" t="str">
        <f t="shared" si="122"/>
        <v/>
      </c>
      <c r="I119" s="6" t="str">
        <f t="shared" si="122"/>
        <v/>
      </c>
      <c r="J119" s="6" t="str">
        <f t="shared" si="122"/>
        <v/>
      </c>
      <c r="K119" s="6" t="str">
        <f t="shared" si="122"/>
        <v/>
      </c>
      <c r="L119" s="6" t="str">
        <f t="shared" si="122"/>
        <v/>
      </c>
      <c r="M119" s="6"/>
      <c r="N119" s="27" t="e">
        <f>AVERAGE(C119:L119)</f>
        <v>#DIV/0!</v>
      </c>
      <c r="BC119" s="7">
        <f t="shared" si="120"/>
        <v>5200</v>
      </c>
      <c r="BD119" s="11">
        <f t="shared" si="107"/>
        <v>4.4268998145979236E-4</v>
      </c>
      <c r="BE119" s="11">
        <f t="shared" si="107"/>
        <v>7.7679038778568266E-4</v>
      </c>
      <c r="BF119" s="11">
        <f t="shared" si="107"/>
        <v>1.2768778401839262E-3</v>
      </c>
      <c r="BG119" s="11">
        <f t="shared" si="107"/>
        <v>2.0134367526593792E-3</v>
      </c>
      <c r="BH119" s="11">
        <f t="shared" si="107"/>
        <v>3.0843658368873718E-3</v>
      </c>
      <c r="BI119" s="11">
        <f t="shared" si="107"/>
        <v>4.6250286894639484E-3</v>
      </c>
      <c r="BJ119" s="11">
        <f t="shared" si="107"/>
        <v>6.8218289596026927E-3</v>
      </c>
      <c r="BK119" s="11">
        <f t="shared" si="107"/>
        <v>9.9305024713618965E-3</v>
      </c>
      <c r="BL119" s="11">
        <f t="shared" si="105"/>
        <v>1.4300709897972082E-2</v>
      </c>
      <c r="BM119" s="11">
        <f t="shared" si="105"/>
        <v>2.0409029746039788E-2</v>
      </c>
      <c r="BN119" s="11">
        <f t="shared" si="105"/>
        <v>2.8903131434291799E-2</v>
      </c>
      <c r="BO119" s="11">
        <f t="shared" si="105"/>
        <v>4.0660802932214593E-2</v>
      </c>
      <c r="BP119" s="11">
        <f t="shared" si="105"/>
        <v>5.6868682937384764E-2</v>
      </c>
      <c r="BQ119" s="11">
        <f t="shared" si="105"/>
        <v>7.9127090054274526E-2</v>
      </c>
      <c r="BR119" s="11"/>
    </row>
    <row r="120" spans="2:70" x14ac:dyDescent="0.25">
      <c r="C120" s="4" t="str">
        <f>IFERROR(C119/$N120,"")</f>
        <v/>
      </c>
      <c r="D120" s="4" t="str">
        <f t="shared" ref="D120:L120" si="123">IFERROR(D119/$N120,"")</f>
        <v/>
      </c>
      <c r="E120" s="4" t="str">
        <f t="shared" si="123"/>
        <v/>
      </c>
      <c r="F120" s="4" t="str">
        <f t="shared" si="123"/>
        <v/>
      </c>
      <c r="G120" s="4" t="str">
        <f t="shared" si="123"/>
        <v/>
      </c>
      <c r="H120" s="4" t="str">
        <f t="shared" si="123"/>
        <v/>
      </c>
      <c r="I120" s="4" t="str">
        <f t="shared" si="123"/>
        <v/>
      </c>
      <c r="J120" s="4" t="str">
        <f t="shared" si="123"/>
        <v/>
      </c>
      <c r="K120" s="4" t="str">
        <f t="shared" si="123"/>
        <v/>
      </c>
      <c r="L120" s="4" t="str">
        <f t="shared" si="123"/>
        <v/>
      </c>
      <c r="M120" s="4"/>
      <c r="N120" s="10" t="e">
        <f>+M229</f>
        <v>#DIV/0!</v>
      </c>
      <c r="BC120" s="7">
        <f t="shared" si="120"/>
        <v>5250</v>
      </c>
      <c r="BD120" s="11">
        <f t="shared" si="107"/>
        <v>3.9842098331381316E-4</v>
      </c>
      <c r="BE120" s="11">
        <f t="shared" si="107"/>
        <v>7.0105332497657862E-4</v>
      </c>
      <c r="BF120" s="11">
        <f t="shared" si="107"/>
        <v>1.1555744453664531E-3</v>
      </c>
      <c r="BG120" s="11">
        <f t="shared" si="107"/>
        <v>1.8271938530383864E-3</v>
      </c>
      <c r="BH120" s="11">
        <f t="shared" si="107"/>
        <v>2.8067729115675076E-3</v>
      </c>
      <c r="BI120" s="11">
        <f t="shared" si="107"/>
        <v>4.2203386791358514E-3</v>
      </c>
      <c r="BJ120" s="11">
        <f t="shared" si="107"/>
        <v>6.2419734980364615E-3</v>
      </c>
      <c r="BK120" s="11">
        <f t="shared" si="107"/>
        <v>9.1112360174745357E-3</v>
      </c>
      <c r="BL120" s="11">
        <f t="shared" si="105"/>
        <v>1.315665310613431E-2</v>
      </c>
      <c r="BM120" s="11">
        <f t="shared" si="105"/>
        <v>1.8827329940721695E-2</v>
      </c>
      <c r="BN120" s="11">
        <f t="shared" si="105"/>
        <v>2.6735396576719899E-2</v>
      </c>
      <c r="BO120" s="11">
        <f t="shared" si="105"/>
        <v>3.7712894719629013E-2</v>
      </c>
      <c r="BP120" s="11">
        <f t="shared" si="105"/>
        <v>5.2887875131767792E-2</v>
      </c>
      <c r="BQ120" s="11">
        <f t="shared" si="105"/>
        <v>7.3786011475610938E-2</v>
      </c>
      <c r="BR120" s="11"/>
    </row>
    <row r="121" spans="2:70" x14ac:dyDescent="0.25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BC121" s="7">
        <f t="shared" si="120"/>
        <v>5300</v>
      </c>
      <c r="BD121" s="11">
        <f t="shared" si="107"/>
        <v>3.5857888498243187E-4</v>
      </c>
      <c r="BE121" s="11">
        <f t="shared" si="107"/>
        <v>6.3270062579136213E-4</v>
      </c>
      <c r="BF121" s="11">
        <f t="shared" si="107"/>
        <v>1.0457948730566399E-3</v>
      </c>
      <c r="BG121" s="11">
        <f t="shared" si="107"/>
        <v>1.6581784216323353E-3</v>
      </c>
      <c r="BH121" s="11">
        <f t="shared" si="107"/>
        <v>2.5541633495264312E-3</v>
      </c>
      <c r="BI121" s="11">
        <f t="shared" si="107"/>
        <v>3.8510590447114633E-3</v>
      </c>
      <c r="BJ121" s="11">
        <f t="shared" si="107"/>
        <v>5.7114057507033607E-3</v>
      </c>
      <c r="BK121" s="11">
        <f t="shared" si="107"/>
        <v>8.3595590460328831E-3</v>
      </c>
      <c r="BL121" s="11">
        <f t="shared" si="105"/>
        <v>1.210412085764356E-2</v>
      </c>
      <c r="BM121" s="11">
        <f t="shared" si="105"/>
        <v>1.7368211870315755E-2</v>
      </c>
      <c r="BN121" s="11">
        <f t="shared" si="105"/>
        <v>2.4730241833465894E-2</v>
      </c>
      <c r="BO121" s="11">
        <f t="shared" si="105"/>
        <v>3.4978709852455887E-2</v>
      </c>
      <c r="BP121" s="11">
        <f t="shared" si="105"/>
        <v>4.9185723872544017E-2</v>
      </c>
      <c r="BQ121" s="11">
        <f t="shared" si="105"/>
        <v>6.8805455701007157E-2</v>
      </c>
      <c r="BR121" s="11"/>
    </row>
    <row r="122" spans="2:70" x14ac:dyDescent="0.25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BC122" s="7">
        <f t="shared" si="120"/>
        <v>5350</v>
      </c>
      <c r="BD122" s="11">
        <f t="shared" si="107"/>
        <v>3.227209964841887E-4</v>
      </c>
      <c r="BE122" s="11">
        <f t="shared" si="107"/>
        <v>5.7101231477670435E-4</v>
      </c>
      <c r="BF122" s="11">
        <f t="shared" si="107"/>
        <v>9.4644436011625892E-4</v>
      </c>
      <c r="BG122" s="11">
        <f t="shared" si="107"/>
        <v>1.504796917631344E-3</v>
      </c>
      <c r="BH122" s="11">
        <f t="shared" si="107"/>
        <v>2.3242886480690519E-3</v>
      </c>
      <c r="BI122" s="11">
        <f t="shared" si="107"/>
        <v>3.5140913782992092E-3</v>
      </c>
      <c r="BJ122" s="11">
        <f t="shared" si="107"/>
        <v>5.2259362618935733E-3</v>
      </c>
      <c r="BK122" s="11">
        <f t="shared" si="107"/>
        <v>7.6698954247351675E-3</v>
      </c>
      <c r="BL122" s="11">
        <f t="shared" si="105"/>
        <v>1.113579118903207E-2</v>
      </c>
      <c r="BM122" s="11">
        <f t="shared" si="105"/>
        <v>1.6022175450366275E-2</v>
      </c>
      <c r="BN122" s="11">
        <f t="shared" si="105"/>
        <v>2.2875473695955939E-2</v>
      </c>
      <c r="BO122" s="11">
        <f t="shared" si="105"/>
        <v>3.2442753388152813E-2</v>
      </c>
      <c r="BP122" s="11">
        <f t="shared" si="105"/>
        <v>4.5742723201465905E-2</v>
      </c>
      <c r="BQ122" s="11">
        <f t="shared" si="105"/>
        <v>6.4161087441189132E-2</v>
      </c>
      <c r="BR122" s="11"/>
    </row>
    <row r="123" spans="2:70" x14ac:dyDescent="0.25">
      <c r="B123" t="s">
        <v>31</v>
      </c>
      <c r="C123" s="7">
        <f>+C91+'R4'!C123*0.5</f>
        <v>0</v>
      </c>
      <c r="D123" s="7">
        <f>+D91+'R4'!D123*0.5</f>
        <v>0</v>
      </c>
      <c r="E123" s="7">
        <f>+E91+'R4'!E123*0.5</f>
        <v>0</v>
      </c>
      <c r="F123" s="7">
        <f>+F91+'R4'!F123*0.5</f>
        <v>0</v>
      </c>
      <c r="G123" s="7">
        <f>+G91+'R4'!G123*0.5</f>
        <v>0</v>
      </c>
      <c r="H123" s="7">
        <f>+H91+'R4'!H123*0.5</f>
        <v>0</v>
      </c>
      <c r="I123" s="7">
        <f>+I91+'R4'!I123*0.5</f>
        <v>0</v>
      </c>
      <c r="J123" s="7">
        <f>+J91+'R4'!J123*0.5</f>
        <v>0</v>
      </c>
      <c r="K123" s="7">
        <f>+K91+'R4'!K123*0.5</f>
        <v>0</v>
      </c>
      <c r="L123" s="7">
        <f>+L91+'R4'!L123*0.5</f>
        <v>0</v>
      </c>
      <c r="M123" s="7">
        <f>+C138+'R4'!M123*0.5</f>
        <v>0</v>
      </c>
      <c r="N123" s="7">
        <f>+D138+'R4'!N123*0.5</f>
        <v>0</v>
      </c>
      <c r="O123" s="7">
        <f>+E138+'R4'!O123*0.5</f>
        <v>0</v>
      </c>
      <c r="P123" s="7">
        <f>+F138+'R4'!P123*0.5</f>
        <v>0</v>
      </c>
      <c r="Q123" s="7">
        <f>+G138+'R4'!Q123*0.5</f>
        <v>0</v>
      </c>
      <c r="R123" s="7">
        <f>+H138+'R4'!R123*0.5</f>
        <v>0</v>
      </c>
      <c r="S123" s="7">
        <f>+I138+'R4'!S123*0.5</f>
        <v>0</v>
      </c>
      <c r="T123" s="7">
        <f>+J138+'R4'!T123*0.5</f>
        <v>0</v>
      </c>
      <c r="U123" s="7">
        <f>+K138+'R4'!U123*0.5</f>
        <v>0</v>
      </c>
      <c r="V123" s="7">
        <f>+L138+'R4'!V123*0.5</f>
        <v>0</v>
      </c>
      <c r="W123" s="7">
        <f>SUM(C123:V123)</f>
        <v>0</v>
      </c>
      <c r="BC123" s="7">
        <f t="shared" si="120"/>
        <v>5400</v>
      </c>
      <c r="BD123" s="11">
        <f t="shared" si="107"/>
        <v>2.9044889683576983E-4</v>
      </c>
      <c r="BE123" s="11">
        <f t="shared" si="107"/>
        <v>5.1533861408597571E-4</v>
      </c>
      <c r="BF123" s="11">
        <f t="shared" si="107"/>
        <v>8.5653214590521425E-4</v>
      </c>
      <c r="BG123" s="11">
        <f t="shared" si="107"/>
        <v>1.3656032027504444E-3</v>
      </c>
      <c r="BH123" s="11">
        <f t="shared" si="107"/>
        <v>2.1151026697428369E-3</v>
      </c>
      <c r="BI123" s="11">
        <f t="shared" si="107"/>
        <v>3.2066083826980275E-3</v>
      </c>
      <c r="BJ123" s="11">
        <f t="shared" si="107"/>
        <v>4.7817316796326184E-3</v>
      </c>
      <c r="BK123" s="11">
        <f t="shared" si="107"/>
        <v>7.0371290521945139E-3</v>
      </c>
      <c r="BL123" s="11">
        <f t="shared" si="105"/>
        <v>1.0244927893909499E-2</v>
      </c>
      <c r="BM123" s="11">
        <f t="shared" si="105"/>
        <v>1.4780456852962882E-2</v>
      </c>
      <c r="BN123" s="11">
        <f t="shared" si="105"/>
        <v>2.1159813168759232E-2</v>
      </c>
      <c r="BO123" s="11">
        <f t="shared" si="105"/>
        <v>3.0090653767511716E-2</v>
      </c>
      <c r="BP123" s="11">
        <f t="shared" si="105"/>
        <v>4.2540732577363266E-2</v>
      </c>
      <c r="BQ123" s="11">
        <f t="shared" si="105"/>
        <v>5.983021403890882E-2</v>
      </c>
      <c r="BR123" s="11"/>
    </row>
    <row r="124" spans="2:70" x14ac:dyDescent="0.25">
      <c r="C124" s="4">
        <f t="shared" ref="C124:L124" si="124">IFERROR(C123/$W123,1)</f>
        <v>1</v>
      </c>
      <c r="D124" s="4">
        <f t="shared" si="124"/>
        <v>1</v>
      </c>
      <c r="E124" s="4">
        <f t="shared" si="124"/>
        <v>1</v>
      </c>
      <c r="F124" s="4">
        <f t="shared" si="124"/>
        <v>1</v>
      </c>
      <c r="G124" s="4">
        <f t="shared" si="124"/>
        <v>1</v>
      </c>
      <c r="H124" s="4">
        <f t="shared" si="124"/>
        <v>1</v>
      </c>
      <c r="I124" s="4">
        <f t="shared" si="124"/>
        <v>1</v>
      </c>
      <c r="J124" s="4">
        <f t="shared" si="124"/>
        <v>1</v>
      </c>
      <c r="K124" s="4">
        <f t="shared" si="124"/>
        <v>1</v>
      </c>
      <c r="L124" s="4">
        <f t="shared" si="124"/>
        <v>1</v>
      </c>
      <c r="M124" s="4">
        <f t="shared" ref="M124:V124" si="125">IFERROR(M123/$W123,1)</f>
        <v>1</v>
      </c>
      <c r="N124" s="4">
        <f t="shared" si="125"/>
        <v>1</v>
      </c>
      <c r="O124" s="4">
        <f t="shared" si="125"/>
        <v>1</v>
      </c>
      <c r="P124" s="4">
        <f t="shared" si="125"/>
        <v>1</v>
      </c>
      <c r="Q124" s="4">
        <f t="shared" si="125"/>
        <v>1</v>
      </c>
      <c r="R124" s="4">
        <f t="shared" si="125"/>
        <v>1</v>
      </c>
      <c r="S124" s="4">
        <f t="shared" si="125"/>
        <v>1</v>
      </c>
      <c r="T124" s="4">
        <f t="shared" si="125"/>
        <v>1</v>
      </c>
      <c r="U124" s="4">
        <f t="shared" si="125"/>
        <v>1</v>
      </c>
      <c r="V124" s="4">
        <f t="shared" si="125"/>
        <v>1</v>
      </c>
      <c r="W124" s="4">
        <f>MIN(W123/50000000,0.5)</f>
        <v>0</v>
      </c>
      <c r="BC124" s="7">
        <f t="shared" si="120"/>
        <v>5450</v>
      </c>
      <c r="BD124" s="11">
        <f t="shared" si="107"/>
        <v>2.6140400715219287E-4</v>
      </c>
      <c r="BE124" s="11">
        <f t="shared" si="107"/>
        <v>4.6509309921259308E-4</v>
      </c>
      <c r="BF124" s="11">
        <f t="shared" si="107"/>
        <v>7.7516159204421879E-4</v>
      </c>
      <c r="BG124" s="11">
        <f t="shared" si="107"/>
        <v>1.2392849064960282E-3</v>
      </c>
      <c r="BH124" s="11">
        <f t="shared" si="107"/>
        <v>1.9247434294659813E-3</v>
      </c>
      <c r="BI124" s="11">
        <f t="shared" si="107"/>
        <v>2.9260301492119493E-3</v>
      </c>
      <c r="BJ124" s="11">
        <f t="shared" si="107"/>
        <v>4.3752844868638445E-3</v>
      </c>
      <c r="BK124" s="11">
        <f t="shared" si="107"/>
        <v>6.4565659053884639E-3</v>
      </c>
      <c r="BL124" s="11">
        <f t="shared" si="105"/>
        <v>9.4253336623967357E-3</v>
      </c>
      <c r="BM124" s="11">
        <f t="shared" si="105"/>
        <v>1.3634971446858251E-2</v>
      </c>
      <c r="BN124" s="11">
        <f t="shared" si="105"/>
        <v>1.957282718110228E-2</v>
      </c>
      <c r="BO124" s="11">
        <f t="shared" si="105"/>
        <v>2.7909081369367098E-2</v>
      </c>
      <c r="BP124" s="11">
        <f t="shared" si="105"/>
        <v>3.9562881296947808E-2</v>
      </c>
      <c r="BQ124" s="11">
        <f t="shared" si="105"/>
        <v>5.5791674591282432E-2</v>
      </c>
      <c r="BR124" s="11"/>
    </row>
    <row r="125" spans="2:70" x14ac:dyDescent="0.25">
      <c r="C125" s="4">
        <f>+C124+0.1</f>
        <v>1.1000000000000001</v>
      </c>
      <c r="D125" s="4">
        <f t="shared" ref="D125:V125" si="126">+D124+0.1</f>
        <v>1.1000000000000001</v>
      </c>
      <c r="E125" s="4">
        <f t="shared" si="126"/>
        <v>1.1000000000000001</v>
      </c>
      <c r="F125" s="4">
        <f t="shared" si="126"/>
        <v>1.1000000000000001</v>
      </c>
      <c r="G125" s="4">
        <f t="shared" si="126"/>
        <v>1.1000000000000001</v>
      </c>
      <c r="H125" s="4">
        <f t="shared" si="126"/>
        <v>1.1000000000000001</v>
      </c>
      <c r="I125" s="4">
        <f t="shared" si="126"/>
        <v>1.1000000000000001</v>
      </c>
      <c r="J125" s="4">
        <f t="shared" si="126"/>
        <v>1.1000000000000001</v>
      </c>
      <c r="K125" s="4">
        <f t="shared" si="126"/>
        <v>1.1000000000000001</v>
      </c>
      <c r="L125" s="4">
        <f t="shared" si="126"/>
        <v>1.1000000000000001</v>
      </c>
      <c r="M125" s="4">
        <f t="shared" si="126"/>
        <v>1.1000000000000001</v>
      </c>
      <c r="N125" s="4">
        <f t="shared" si="126"/>
        <v>1.1000000000000001</v>
      </c>
      <c r="O125" s="4">
        <f t="shared" si="126"/>
        <v>1.1000000000000001</v>
      </c>
      <c r="P125" s="4">
        <f t="shared" si="126"/>
        <v>1.1000000000000001</v>
      </c>
      <c r="Q125" s="4">
        <f t="shared" si="126"/>
        <v>1.1000000000000001</v>
      </c>
      <c r="R125" s="4">
        <f t="shared" si="126"/>
        <v>1.1000000000000001</v>
      </c>
      <c r="S125" s="4">
        <f t="shared" si="126"/>
        <v>1.1000000000000001</v>
      </c>
      <c r="T125" s="4">
        <f t="shared" si="126"/>
        <v>1.1000000000000001</v>
      </c>
      <c r="U125" s="4">
        <f t="shared" si="126"/>
        <v>1.1000000000000001</v>
      </c>
      <c r="V125" s="4">
        <f t="shared" si="126"/>
        <v>1.1000000000000001</v>
      </c>
      <c r="BC125" s="7">
        <f t="shared" si="120"/>
        <v>5500</v>
      </c>
      <c r="BD125" s="11">
        <f t="shared" si="107"/>
        <v>2.352636064369736E-4</v>
      </c>
      <c r="BE125" s="11">
        <f t="shared" si="107"/>
        <v>4.1974652203936527E-4</v>
      </c>
      <c r="BF125" s="11">
        <f t="shared" si="107"/>
        <v>7.0152124080001793E-4</v>
      </c>
      <c r="BG125" s="11">
        <f t="shared" si="107"/>
        <v>1.1246510526451454E-3</v>
      </c>
      <c r="BH125" s="11">
        <f t="shared" si="107"/>
        <v>1.7515165208140426E-3</v>
      </c>
      <c r="BI125" s="11">
        <f t="shared" si="107"/>
        <v>2.6700025111559031E-3</v>
      </c>
      <c r="BJ125" s="11">
        <f t="shared" si="107"/>
        <v>4.0033853054804161E-3</v>
      </c>
      <c r="BK125" s="11">
        <f t="shared" si="107"/>
        <v>5.9238992181939133E-3</v>
      </c>
      <c r="BL125" s="11">
        <f t="shared" si="105"/>
        <v>8.6713069694049922E-3</v>
      </c>
      <c r="BM125" s="11">
        <f t="shared" si="105"/>
        <v>1.257826115972673E-2</v>
      </c>
      <c r="BN125" s="11">
        <f t="shared" si="105"/>
        <v>1.8104865142519598E-2</v>
      </c>
      <c r="BO125" s="11">
        <f t="shared" si="105"/>
        <v>2.5885672970087967E-2</v>
      </c>
      <c r="BP125" s="11">
        <f t="shared" si="105"/>
        <v>3.6793479606161437E-2</v>
      </c>
      <c r="BQ125" s="11">
        <f t="shared" si="105"/>
        <v>5.2025736556370827E-2</v>
      </c>
      <c r="BR125" s="11"/>
    </row>
    <row r="126" spans="2:70" x14ac:dyDescent="0.25">
      <c r="BC126" s="7">
        <f t="shared" si="120"/>
        <v>5550</v>
      </c>
      <c r="BD126" s="11">
        <f t="shared" ref="BD126:BQ135" si="127">+BD125*BD$16</f>
        <v>2.1173724579327623E-4</v>
      </c>
      <c r="BE126" s="11">
        <f t="shared" si="127"/>
        <v>3.7882123614052716E-4</v>
      </c>
      <c r="BF126" s="11">
        <f t="shared" si="127"/>
        <v>6.3487672292401615E-4</v>
      </c>
      <c r="BG126" s="11">
        <f t="shared" si="127"/>
        <v>1.0206208302754693E-3</v>
      </c>
      <c r="BH126" s="11">
        <f t="shared" si="127"/>
        <v>1.5938800339407783E-3</v>
      </c>
      <c r="BI126" s="11">
        <f t="shared" si="127"/>
        <v>2.436377291429761E-3</v>
      </c>
      <c r="BJ126" s="11">
        <f t="shared" si="127"/>
        <v>3.6630975545145794E-3</v>
      </c>
      <c r="BK126" s="11">
        <f t="shared" si="127"/>
        <v>5.4351775326929135E-3</v>
      </c>
      <c r="BL126" s="11">
        <f t="shared" si="127"/>
        <v>7.9776024118525888E-3</v>
      </c>
      <c r="BM126" s="11">
        <f t="shared" si="127"/>
        <v>1.1603445919847903E-2</v>
      </c>
      <c r="BN126" s="11">
        <f t="shared" si="127"/>
        <v>1.6747000256830617E-2</v>
      </c>
      <c r="BO126" s="11">
        <f t="shared" si="127"/>
        <v>2.4008961679756576E-2</v>
      </c>
      <c r="BP126" s="11">
        <f t="shared" si="127"/>
        <v>3.4217936033730113E-2</v>
      </c>
      <c r="BQ126" s="11">
        <f t="shared" si="127"/>
        <v>4.8513999338815762E-2</v>
      </c>
    </row>
    <row r="127" spans="2:70" x14ac:dyDescent="0.25">
      <c r="BC127" s="7">
        <f t="shared" si="120"/>
        <v>5600</v>
      </c>
      <c r="BD127" s="11">
        <f t="shared" si="127"/>
        <v>1.9056352121394861E-4</v>
      </c>
      <c r="BE127" s="11">
        <f t="shared" si="127"/>
        <v>3.4188616561682577E-4</v>
      </c>
      <c r="BF127" s="11">
        <f t="shared" si="127"/>
        <v>5.7456343424623461E-4</v>
      </c>
      <c r="BG127" s="11">
        <f t="shared" si="127"/>
        <v>9.2621340347498829E-4</v>
      </c>
      <c r="BH127" s="11">
        <f t="shared" si="127"/>
        <v>1.4504308308861079E-3</v>
      </c>
      <c r="BI127" s="11">
        <f t="shared" si="127"/>
        <v>2.2231942784296565E-3</v>
      </c>
      <c r="BJ127" s="11">
        <f t="shared" si="127"/>
        <v>3.3517342623808392E-3</v>
      </c>
      <c r="BK127" s="11">
        <f t="shared" si="127"/>
        <v>4.986775386245746E-3</v>
      </c>
      <c r="BL127" s="11">
        <f t="shared" si="127"/>
        <v>7.3393942189043781E-3</v>
      </c>
      <c r="BM127" s="11">
        <f t="shared" si="127"/>
        <v>1.0704178861059685E-2</v>
      </c>
      <c r="BN127" s="11">
        <f t="shared" si="127"/>
        <v>1.5490975237568313E-2</v>
      </c>
      <c r="BO127" s="11">
        <f t="shared" si="127"/>
        <v>2.2268311957974209E-2</v>
      </c>
      <c r="BP127" s="11">
        <f t="shared" si="127"/>
        <v>3.1822680511368981E-2</v>
      </c>
      <c r="BQ127" s="11">
        <f t="shared" si="127"/>
        <v>4.5239304383445665E-2</v>
      </c>
    </row>
    <row r="128" spans="2:70" x14ac:dyDescent="0.25">
      <c r="BC128" s="7">
        <f t="shared" si="120"/>
        <v>5650</v>
      </c>
      <c r="BD128" s="11">
        <f t="shared" si="127"/>
        <v>1.7150716909255376E-4</v>
      </c>
      <c r="BE128" s="11">
        <f t="shared" si="127"/>
        <v>3.0855226446918524E-4</v>
      </c>
      <c r="BF128" s="11">
        <f t="shared" si="127"/>
        <v>5.1997990799284232E-4</v>
      </c>
      <c r="BG128" s="11">
        <f t="shared" si="127"/>
        <v>8.4053866365355176E-4</v>
      </c>
      <c r="BH128" s="11">
        <f t="shared" si="127"/>
        <v>1.3198920561063579E-3</v>
      </c>
      <c r="BI128" s="11">
        <f t="shared" si="127"/>
        <v>2.0286647790670608E-3</v>
      </c>
      <c r="BJ128" s="11">
        <f t="shared" si="127"/>
        <v>3.0668368500784667E-3</v>
      </c>
      <c r="BK128" s="11">
        <f t="shared" si="127"/>
        <v>4.5753664168804702E-3</v>
      </c>
      <c r="BL128" s="11">
        <f t="shared" si="127"/>
        <v>6.7522426813920247E-3</v>
      </c>
      <c r="BM128" s="11">
        <f t="shared" si="127"/>
        <v>9.8746049993275551E-3</v>
      </c>
      <c r="BN128" s="11">
        <f t="shared" si="127"/>
        <v>1.4329152094750681E-2</v>
      </c>
      <c r="BO128" s="11">
        <f t="shared" si="127"/>
        <v>2.0653859341021066E-2</v>
      </c>
      <c r="BP128" s="11">
        <f t="shared" si="127"/>
        <v>2.9595092875573131E-2</v>
      </c>
      <c r="BQ128" s="11">
        <f t="shared" si="127"/>
        <v>4.2185651337563052E-2</v>
      </c>
    </row>
    <row r="129" spans="1:69" x14ac:dyDescent="0.25">
      <c r="A129" s="15" t="s">
        <v>85</v>
      </c>
      <c r="B129" s="14" t="s">
        <v>66</v>
      </c>
      <c r="C129" s="1" t="s">
        <v>10</v>
      </c>
      <c r="D129" s="1" t="s">
        <v>11</v>
      </c>
      <c r="E129" s="1" t="s">
        <v>12</v>
      </c>
      <c r="F129" s="1" t="s">
        <v>13</v>
      </c>
      <c r="G129" s="1" t="s">
        <v>14</v>
      </c>
      <c r="H129" s="1" t="s">
        <v>15</v>
      </c>
      <c r="I129" s="1" t="s">
        <v>16</v>
      </c>
      <c r="J129" s="1" t="s">
        <v>17</v>
      </c>
      <c r="K129" s="1" t="s">
        <v>18</v>
      </c>
      <c r="L129" s="1" t="s">
        <v>19</v>
      </c>
      <c r="M129" s="1"/>
      <c r="BC129" s="7">
        <f t="shared" si="120"/>
        <v>5700</v>
      </c>
      <c r="BD129" s="11">
        <f t="shared" si="127"/>
        <v>1.543564521832984E-4</v>
      </c>
      <c r="BE129" s="11">
        <f t="shared" si="127"/>
        <v>2.7846841868343967E-4</v>
      </c>
      <c r="BF129" s="11">
        <f t="shared" si="127"/>
        <v>4.7058181673352226E-4</v>
      </c>
      <c r="BG129" s="11">
        <f t="shared" si="127"/>
        <v>7.6278883726559814E-4</v>
      </c>
      <c r="BH129" s="11">
        <f t="shared" si="127"/>
        <v>1.2011017710567855E-3</v>
      </c>
      <c r="BI129" s="11">
        <f t="shared" si="127"/>
        <v>1.8511566108986924E-3</v>
      </c>
      <c r="BJ129" s="11">
        <f t="shared" si="127"/>
        <v>2.8061557178217962E-3</v>
      </c>
      <c r="BK129" s="11">
        <f t="shared" si="127"/>
        <v>4.1978986874878299E-3</v>
      </c>
      <c r="BL129" s="11">
        <f t="shared" si="127"/>
        <v>6.2120632668806602E-3</v>
      </c>
      <c r="BM129" s="11">
        <f t="shared" si="127"/>
        <v>9.1093231118796643E-3</v>
      </c>
      <c r="BN129" s="11">
        <f t="shared" si="127"/>
        <v>1.3254465687644372E-2</v>
      </c>
      <c r="BO129" s="11">
        <f t="shared" si="127"/>
        <v>1.9156454538797028E-2</v>
      </c>
      <c r="BP129" s="11">
        <f t="shared" si="127"/>
        <v>2.7523436374282995E-2</v>
      </c>
      <c r="BQ129" s="11">
        <f t="shared" si="127"/>
        <v>3.9338119872277519E-2</v>
      </c>
    </row>
    <row r="130" spans="1:69" x14ac:dyDescent="0.25">
      <c r="B130" t="s">
        <v>34</v>
      </c>
      <c r="C130" s="104">
        <f>+'Input R5'!E24</f>
        <v>0</v>
      </c>
      <c r="D130" s="104">
        <f>+'Input R5'!F24</f>
        <v>0</v>
      </c>
      <c r="E130" s="104">
        <f>+'Input R5'!G24</f>
        <v>0</v>
      </c>
      <c r="F130" s="104">
        <f>+'Input R5'!H24</f>
        <v>0</v>
      </c>
      <c r="G130" s="104">
        <f>+'Input R5'!I24</f>
        <v>0</v>
      </c>
      <c r="H130" s="104">
        <f>+'Input R5'!J24</f>
        <v>0</v>
      </c>
      <c r="I130" s="104">
        <f>+'Input R5'!K24</f>
        <v>0</v>
      </c>
      <c r="J130" s="104">
        <f>+'Input R5'!L24</f>
        <v>0</v>
      </c>
      <c r="K130" s="104">
        <f>+'Input R5'!M24</f>
        <v>0</v>
      </c>
      <c r="L130" s="104">
        <f>+'Input R5'!N24</f>
        <v>0</v>
      </c>
      <c r="BC130" s="7">
        <f t="shared" si="120"/>
        <v>5750</v>
      </c>
      <c r="BD130" s="11">
        <f t="shared" si="127"/>
        <v>1.3892080696496857E-4</v>
      </c>
      <c r="BE130" s="11">
        <f t="shared" si="127"/>
        <v>2.5131774786180431E-4</v>
      </c>
      <c r="BF130" s="11">
        <f t="shared" si="127"/>
        <v>4.2587654414383763E-4</v>
      </c>
      <c r="BG130" s="11">
        <f t="shared" si="127"/>
        <v>6.922308698185302E-4</v>
      </c>
      <c r="BH130" s="11">
        <f t="shared" si="127"/>
        <v>1.0930026116616745E-3</v>
      </c>
      <c r="BI130" s="11">
        <f t="shared" si="127"/>
        <v>1.6891804074450564E-3</v>
      </c>
      <c r="BJ130" s="11">
        <f t="shared" si="127"/>
        <v>2.5676324818069427E-3</v>
      </c>
      <c r="BK130" s="11">
        <f t="shared" si="127"/>
        <v>3.8515720457700823E-3</v>
      </c>
      <c r="BL130" s="11">
        <f t="shared" si="127"/>
        <v>5.7150982055302049E-3</v>
      </c>
      <c r="BM130" s="11">
        <f t="shared" si="127"/>
        <v>8.4033505707089857E-3</v>
      </c>
      <c r="BN130" s="11">
        <f t="shared" si="127"/>
        <v>1.2260380761071037E-2</v>
      </c>
      <c r="BO130" s="11">
        <f t="shared" si="127"/>
        <v>1.7767611584734232E-2</v>
      </c>
      <c r="BP130" s="11">
        <f t="shared" si="127"/>
        <v>2.559679582808317E-2</v>
      </c>
      <c r="BQ130" s="11">
        <f t="shared" si="127"/>
        <v>3.6682796780898759E-2</v>
      </c>
    </row>
    <row r="131" spans="1:69" x14ac:dyDescent="0.25">
      <c r="B131" t="s">
        <v>24</v>
      </c>
      <c r="C131" s="104">
        <f>+'Input R5'!E25</f>
        <v>0</v>
      </c>
      <c r="D131" s="104">
        <f>+'Input R5'!F25</f>
        <v>0</v>
      </c>
      <c r="E131" s="104">
        <f>+'Input R5'!G25</f>
        <v>0</v>
      </c>
      <c r="F131" s="104">
        <f>+'Input R5'!H25</f>
        <v>0</v>
      </c>
      <c r="G131" s="104">
        <f>+'Input R5'!I25</f>
        <v>0</v>
      </c>
      <c r="H131" s="104">
        <f>+'Input R5'!J25</f>
        <v>0</v>
      </c>
      <c r="I131" s="104">
        <f>+'Input R5'!K25</f>
        <v>0</v>
      </c>
      <c r="J131" s="104">
        <f>+'Input R5'!L25</f>
        <v>0</v>
      </c>
      <c r="K131" s="104">
        <f>+'Input R5'!M25</f>
        <v>0</v>
      </c>
      <c r="L131" s="104">
        <f>+'Input R5'!N25</f>
        <v>0</v>
      </c>
      <c r="BC131" s="7">
        <f t="shared" si="120"/>
        <v>5800</v>
      </c>
      <c r="BD131" s="11">
        <f t="shared" si="127"/>
        <v>1.2502872626847172E-4</v>
      </c>
      <c r="BE131" s="11">
        <f t="shared" si="127"/>
        <v>2.2681426744527839E-4</v>
      </c>
      <c r="BF131" s="11">
        <f t="shared" si="127"/>
        <v>3.8541827245017299E-4</v>
      </c>
      <c r="BG131" s="11">
        <f t="shared" si="127"/>
        <v>6.2819951436031602E-4</v>
      </c>
      <c r="BH131" s="11">
        <f t="shared" si="127"/>
        <v>9.946323766121235E-4</v>
      </c>
      <c r="BI131" s="11">
        <f t="shared" si="127"/>
        <v>1.5413771217936136E-3</v>
      </c>
      <c r="BJ131" s="11">
        <f t="shared" si="127"/>
        <v>2.3493837208533519E-3</v>
      </c>
      <c r="BK131" s="11">
        <f t="shared" si="127"/>
        <v>3.5338173519940492E-3</v>
      </c>
      <c r="BL131" s="11">
        <f t="shared" si="127"/>
        <v>5.2578903490877859E-3</v>
      </c>
      <c r="BM131" s="11">
        <f t="shared" si="127"/>
        <v>7.7520909014790352E-3</v>
      </c>
      <c r="BN131" s="11">
        <f t="shared" si="127"/>
        <v>1.1340852203990703E-2</v>
      </c>
      <c r="BO131" s="11">
        <f t="shared" si="127"/>
        <v>1.6479459744840989E-2</v>
      </c>
      <c r="BP131" s="11">
        <f t="shared" si="127"/>
        <v>2.3805020120117332E-2</v>
      </c>
      <c r="BQ131" s="11">
        <f t="shared" si="127"/>
        <v>3.420670799818807E-2</v>
      </c>
    </row>
    <row r="132" spans="1:69" x14ac:dyDescent="0.25">
      <c r="B132" t="s">
        <v>23</v>
      </c>
      <c r="C132" s="104">
        <f>+'Input R5'!E26</f>
        <v>0</v>
      </c>
      <c r="D132" s="104">
        <f>+'Input R5'!F26</f>
        <v>0</v>
      </c>
      <c r="E132" s="104">
        <f>+'Input R5'!G26</f>
        <v>0</v>
      </c>
      <c r="F132" s="104">
        <f>+'Input R5'!H26</f>
        <v>0</v>
      </c>
      <c r="G132" s="104">
        <f>+'Input R5'!I26</f>
        <v>0</v>
      </c>
      <c r="H132" s="104">
        <f>+'Input R5'!J26</f>
        <v>0</v>
      </c>
      <c r="I132" s="104">
        <f>+'Input R5'!K26</f>
        <v>0</v>
      </c>
      <c r="J132" s="104">
        <f>+'Input R5'!L26</f>
        <v>0</v>
      </c>
      <c r="K132" s="104">
        <f>+'Input R5'!M26</f>
        <v>0</v>
      </c>
      <c r="L132" s="104">
        <f>+'Input R5'!N26</f>
        <v>0</v>
      </c>
      <c r="M132" s="7"/>
      <c r="BC132" s="7">
        <f t="shared" si="120"/>
        <v>5850</v>
      </c>
      <c r="BD132" s="11">
        <f t="shared" si="127"/>
        <v>1.1252585364162455E-4</v>
      </c>
      <c r="BE132" s="11">
        <f t="shared" si="127"/>
        <v>2.0469987636936374E-4</v>
      </c>
      <c r="BF132" s="11">
        <f t="shared" si="127"/>
        <v>3.4880353656740651E-4</v>
      </c>
      <c r="BG132" s="11">
        <f t="shared" si="127"/>
        <v>5.7009105928198666E-4</v>
      </c>
      <c r="BH132" s="11">
        <f t="shared" si="127"/>
        <v>9.0511546271703218E-4</v>
      </c>
      <c r="BI132" s="11">
        <f t="shared" si="127"/>
        <v>1.4065066236366721E-3</v>
      </c>
      <c r="BJ132" s="11">
        <f t="shared" si="127"/>
        <v>2.1496861045808163E-3</v>
      </c>
      <c r="BK132" s="11">
        <f t="shared" si="127"/>
        <v>3.2422774204545388E-3</v>
      </c>
      <c r="BL132" s="11">
        <f t="shared" si="127"/>
        <v>4.8372591211607611E-3</v>
      </c>
      <c r="BM132" s="11">
        <f t="shared" si="127"/>
        <v>7.1513038566144065E-3</v>
      </c>
      <c r="BN132" s="11">
        <f t="shared" si="127"/>
        <v>1.0490288288691394E-2</v>
      </c>
      <c r="BO132" s="11">
        <f t="shared" si="127"/>
        <v>1.5284698913340009E-2</v>
      </c>
      <c r="BP132" s="11">
        <f t="shared" si="127"/>
        <v>2.2138668711709105E-2</v>
      </c>
      <c r="BQ132" s="11">
        <f t="shared" si="127"/>
        <v>3.1897755208310355E-2</v>
      </c>
    </row>
    <row r="133" spans="1:69" x14ac:dyDescent="0.25">
      <c r="B133" t="s">
        <v>46</v>
      </c>
      <c r="C133" s="104">
        <f>+'Input R5'!E27</f>
        <v>0</v>
      </c>
      <c r="D133" s="104">
        <f>+'Input R5'!F27</f>
        <v>0</v>
      </c>
      <c r="E133" s="104">
        <f>+'Input R5'!G27</f>
        <v>0</v>
      </c>
      <c r="F133" s="104">
        <f>+'Input R5'!H27</f>
        <v>0</v>
      </c>
      <c r="G133" s="104">
        <f>+'Input R5'!I27</f>
        <v>0</v>
      </c>
      <c r="H133" s="104">
        <f>+'Input R5'!J27</f>
        <v>0</v>
      </c>
      <c r="I133" s="104">
        <f>+'Input R5'!K27</f>
        <v>0</v>
      </c>
      <c r="J133" s="104">
        <f>+'Input R5'!L27</f>
        <v>0</v>
      </c>
      <c r="K133" s="104">
        <f>+'Input R5'!M27</f>
        <v>0</v>
      </c>
      <c r="L133" s="104">
        <f>+'Input R5'!N27</f>
        <v>0</v>
      </c>
      <c r="BC133" s="7">
        <f t="shared" si="120"/>
        <v>5900</v>
      </c>
      <c r="BD133" s="11">
        <f t="shared" si="127"/>
        <v>1.012732682774621E-4</v>
      </c>
      <c r="BE133" s="11">
        <f t="shared" si="127"/>
        <v>1.8474163842335076E-4</v>
      </c>
      <c r="BF133" s="11">
        <f t="shared" si="127"/>
        <v>3.1566720059350285E-4</v>
      </c>
      <c r="BG133" s="11">
        <f t="shared" si="127"/>
        <v>5.1735763629840283E-4</v>
      </c>
      <c r="BH133" s="11">
        <f t="shared" si="127"/>
        <v>8.2365507107249908E-4</v>
      </c>
      <c r="BI133" s="11">
        <f t="shared" si="127"/>
        <v>1.2834372940684631E-3</v>
      </c>
      <c r="BJ133" s="11">
        <f t="shared" si="127"/>
        <v>1.9669627856914464E-3</v>
      </c>
      <c r="BK133" s="11">
        <f t="shared" si="127"/>
        <v>2.9747895332670384E-3</v>
      </c>
      <c r="BL133" s="11">
        <f t="shared" si="127"/>
        <v>4.4502783914678982E-3</v>
      </c>
      <c r="BM133" s="11">
        <f t="shared" si="127"/>
        <v>6.5970778077267863E-3</v>
      </c>
      <c r="BN133" s="11">
        <f t="shared" si="127"/>
        <v>9.7035166670395336E-3</v>
      </c>
      <c r="BO133" s="11">
        <f t="shared" si="127"/>
        <v>1.417655824212285E-2</v>
      </c>
      <c r="BP133" s="11">
        <f t="shared" si="127"/>
        <v>2.0588961901889455E-2</v>
      </c>
      <c r="BQ133" s="11">
        <f t="shared" si="127"/>
        <v>2.9744656731749385E-2</v>
      </c>
    </row>
    <row r="134" spans="1:69" x14ac:dyDescent="0.25">
      <c r="B134" t="s">
        <v>47</v>
      </c>
      <c r="C134" s="104">
        <f>+'Input R5'!E28</f>
        <v>0</v>
      </c>
      <c r="D134" s="104">
        <f>+'Input R5'!F28</f>
        <v>0</v>
      </c>
      <c r="E134" s="104">
        <f>+'Input R5'!G28</f>
        <v>0</v>
      </c>
      <c r="F134" s="104">
        <f>+'Input R5'!H28</f>
        <v>0</v>
      </c>
      <c r="G134" s="104">
        <f>+'Input R5'!I28</f>
        <v>0</v>
      </c>
      <c r="H134" s="104">
        <f>+'Input R5'!J28</f>
        <v>0</v>
      </c>
      <c r="I134" s="104">
        <f>+'Input R5'!K28</f>
        <v>0</v>
      </c>
      <c r="J134" s="104">
        <f>+'Input R5'!L28</f>
        <v>0</v>
      </c>
      <c r="K134" s="104">
        <f>+'Input R5'!M28</f>
        <v>0</v>
      </c>
      <c r="L134" s="104">
        <f>+'Input R5'!N28</f>
        <v>0</v>
      </c>
      <c r="BC134" s="7">
        <f t="shared" si="120"/>
        <v>5950</v>
      </c>
      <c r="BD134" s="11">
        <f t="shared" si="127"/>
        <v>9.1145941449715897E-5</v>
      </c>
      <c r="BE134" s="11">
        <f t="shared" si="127"/>
        <v>1.6672932867707406E-4</v>
      </c>
      <c r="BF134" s="11">
        <f t="shared" si="127"/>
        <v>2.8567881653712008E-4</v>
      </c>
      <c r="BG134" s="11">
        <f t="shared" si="127"/>
        <v>4.695020549408005E-4</v>
      </c>
      <c r="BH134" s="11">
        <f t="shared" si="127"/>
        <v>7.4952611467597405E-4</v>
      </c>
      <c r="BI134" s="11">
        <f t="shared" si="127"/>
        <v>1.1711365308374722E-3</v>
      </c>
      <c r="BJ134" s="11">
        <f t="shared" si="127"/>
        <v>1.7997709489076729E-3</v>
      </c>
      <c r="BK134" s="11">
        <f t="shared" si="127"/>
        <v>2.7293693967725065E-3</v>
      </c>
      <c r="BL134" s="11">
        <f t="shared" si="127"/>
        <v>4.0942561201504643E-3</v>
      </c>
      <c r="BM134" s="11">
        <f t="shared" si="127"/>
        <v>6.0858042776279573E-3</v>
      </c>
      <c r="BN134" s="11">
        <f t="shared" si="127"/>
        <v>8.9757529170115639E-3</v>
      </c>
      <c r="BO134" s="11">
        <f t="shared" si="127"/>
        <v>1.3148757769568935E-2</v>
      </c>
      <c r="BP134" s="11">
        <f t="shared" si="127"/>
        <v>1.914773456875718E-2</v>
      </c>
      <c r="BQ134" s="11">
        <f t="shared" si="127"/>
        <v>2.7736892402356283E-2</v>
      </c>
    </row>
    <row r="135" spans="1:69" x14ac:dyDescent="0.25">
      <c r="B135" t="s">
        <v>48</v>
      </c>
      <c r="C135" s="104">
        <f>+'Input R5'!E29</f>
        <v>0</v>
      </c>
      <c r="D135" s="104">
        <f>+'Input R5'!F29</f>
        <v>0</v>
      </c>
      <c r="E135" s="104">
        <f>+'Input R5'!G29</f>
        <v>0</v>
      </c>
      <c r="F135" s="104">
        <f>+'Input R5'!H29</f>
        <v>0</v>
      </c>
      <c r="G135" s="104">
        <f>+'Input R5'!I29</f>
        <v>0</v>
      </c>
      <c r="H135" s="104">
        <f>+'Input R5'!J29</f>
        <v>0</v>
      </c>
      <c r="I135" s="104">
        <f>+'Input R5'!K29</f>
        <v>0</v>
      </c>
      <c r="J135" s="104">
        <f>+'Input R5'!L29</f>
        <v>0</v>
      </c>
      <c r="K135" s="104">
        <f>+'Input R5'!M29</f>
        <v>0</v>
      </c>
      <c r="L135" s="104">
        <f>+'Input R5'!N29</f>
        <v>0</v>
      </c>
      <c r="BC135" s="7">
        <f t="shared" si="120"/>
        <v>6000</v>
      </c>
      <c r="BD135" s="11">
        <f t="shared" si="127"/>
        <v>8.2031347304744305E-5</v>
      </c>
      <c r="BE135" s="11">
        <f t="shared" si="127"/>
        <v>1.5047321913105933E-4</v>
      </c>
      <c r="BF135" s="11">
        <f t="shared" si="127"/>
        <v>2.5853932896609364E-4</v>
      </c>
      <c r="BG135" s="11">
        <f t="shared" si="127"/>
        <v>4.2607311485877642E-4</v>
      </c>
      <c r="BH135" s="11">
        <f t="shared" si="127"/>
        <v>6.8206876435513623E-4</v>
      </c>
      <c r="BI135" s="11">
        <f t="shared" si="127"/>
        <v>1.0686620843891931E-3</v>
      </c>
      <c r="BJ135" s="11">
        <f t="shared" si="127"/>
        <v>1.6467904182505201E-3</v>
      </c>
      <c r="BK135" s="11">
        <f t="shared" si="127"/>
        <v>2.5041964215387737E-3</v>
      </c>
      <c r="BL135" s="11">
        <f t="shared" si="127"/>
        <v>3.7667156305384256E-3</v>
      </c>
      <c r="BM135" s="11">
        <f t="shared" si="127"/>
        <v>5.6141544461117878E-3</v>
      </c>
      <c r="BN135" s="11">
        <f t="shared" si="127"/>
        <v>8.3025714482356915E-3</v>
      </c>
      <c r="BO135" s="11">
        <f t="shared" si="127"/>
        <v>1.219547283127518E-2</v>
      </c>
      <c r="BP135" s="11">
        <f t="shared" si="127"/>
        <v>1.7807393148944164E-2</v>
      </c>
      <c r="BQ135" s="11">
        <f t="shared" si="127"/>
        <v>2.5864652165197215E-2</v>
      </c>
    </row>
    <row r="136" spans="1:69" x14ac:dyDescent="0.25">
      <c r="B136" t="s">
        <v>49</v>
      </c>
      <c r="C136" s="104">
        <f>+'Input R5'!E30</f>
        <v>0</v>
      </c>
      <c r="D136" s="104">
        <f>+'Input R5'!F30</f>
        <v>0</v>
      </c>
      <c r="E136" s="104">
        <f>+'Input R5'!G30</f>
        <v>0</v>
      </c>
      <c r="F136" s="104">
        <f>+'Input R5'!H30</f>
        <v>0</v>
      </c>
      <c r="G136" s="104">
        <f>+'Input R5'!I30</f>
        <v>0</v>
      </c>
      <c r="H136" s="104">
        <f>+'Input R5'!J30</f>
        <v>0</v>
      </c>
      <c r="I136" s="104">
        <f>+'Input R5'!K30</f>
        <v>0</v>
      </c>
      <c r="J136" s="104">
        <f>+'Input R5'!L30</f>
        <v>0</v>
      </c>
      <c r="K136" s="104">
        <f>+'Input R5'!M30</f>
        <v>0</v>
      </c>
      <c r="L136" s="104">
        <f>+'Input R5'!N30</f>
        <v>0</v>
      </c>
    </row>
    <row r="137" spans="1:69" x14ac:dyDescent="0.25">
      <c r="B137" t="s">
        <v>51</v>
      </c>
      <c r="C137" s="104">
        <f>+'Input R5'!E32</f>
        <v>0</v>
      </c>
      <c r="D137" s="104">
        <f>+'Input R5'!F32</f>
        <v>0</v>
      </c>
      <c r="E137" s="104">
        <f>+'Input R5'!G32</f>
        <v>0</v>
      </c>
      <c r="F137" s="104">
        <f>+'Input R5'!H32</f>
        <v>0</v>
      </c>
      <c r="G137" s="104">
        <f>+'Input R5'!I32</f>
        <v>0</v>
      </c>
      <c r="H137" s="104">
        <f>+'Input R5'!J32</f>
        <v>0</v>
      </c>
      <c r="I137" s="104">
        <f>+'Input R5'!K32</f>
        <v>0</v>
      </c>
      <c r="J137" s="104">
        <f>+'Input R5'!L32</f>
        <v>0</v>
      </c>
      <c r="K137" s="104">
        <f>+'Input R5'!M32</f>
        <v>0</v>
      </c>
      <c r="L137" s="104">
        <f>+'Input R5'!N32</f>
        <v>0</v>
      </c>
      <c r="M137" s="5"/>
    </row>
    <row r="138" spans="1:69" x14ac:dyDescent="0.25">
      <c r="B138" t="s">
        <v>31</v>
      </c>
      <c r="C138" s="104">
        <f>+'Input R5'!E33</f>
        <v>0</v>
      </c>
      <c r="D138" s="104">
        <f>+'Input R5'!F33</f>
        <v>0</v>
      </c>
      <c r="E138" s="104">
        <f>+'Input R5'!G33</f>
        <v>0</v>
      </c>
      <c r="F138" s="104">
        <f>+'Input R5'!H33</f>
        <v>0</v>
      </c>
      <c r="G138" s="104">
        <f>+'Input R5'!I33</f>
        <v>0</v>
      </c>
      <c r="H138" s="104">
        <f>+'Input R5'!J33</f>
        <v>0</v>
      </c>
      <c r="I138" s="104">
        <f>+'Input R5'!K33</f>
        <v>0</v>
      </c>
      <c r="J138" s="104">
        <f>+'Input R5'!L33</f>
        <v>0</v>
      </c>
      <c r="K138" s="104">
        <f>+'Input R5'!M33</f>
        <v>0</v>
      </c>
      <c r="L138" s="104">
        <f>+'Input R5'!N33</f>
        <v>0</v>
      </c>
      <c r="M138" s="7"/>
    </row>
    <row r="140" spans="1:69" x14ac:dyDescent="0.25">
      <c r="B140" s="12" t="s">
        <v>62</v>
      </c>
      <c r="C140" s="7">
        <f>+C130^2*20</f>
        <v>0</v>
      </c>
      <c r="D140" s="7">
        <f t="shared" ref="D140:L141" si="128">+D130^2*20</f>
        <v>0</v>
      </c>
      <c r="E140" s="7">
        <f t="shared" si="128"/>
        <v>0</v>
      </c>
      <c r="F140" s="7">
        <f t="shared" si="128"/>
        <v>0</v>
      </c>
      <c r="G140" s="7">
        <f t="shared" si="128"/>
        <v>0</v>
      </c>
      <c r="H140" s="7">
        <f t="shared" si="128"/>
        <v>0</v>
      </c>
      <c r="I140" s="7">
        <f t="shared" si="128"/>
        <v>0</v>
      </c>
      <c r="J140" s="7">
        <f t="shared" si="128"/>
        <v>0</v>
      </c>
      <c r="K140" s="7">
        <f t="shared" si="128"/>
        <v>0</v>
      </c>
      <c r="L140" s="7">
        <f t="shared" si="128"/>
        <v>0</v>
      </c>
      <c r="M140" s="7"/>
    </row>
    <row r="141" spans="1:69" x14ac:dyDescent="0.25">
      <c r="B141" s="12" t="s">
        <v>21</v>
      </c>
      <c r="C141" s="7">
        <f>+C131^2*20</f>
        <v>0</v>
      </c>
      <c r="D141" s="7">
        <f t="shared" si="128"/>
        <v>0</v>
      </c>
      <c r="E141" s="7">
        <f t="shared" si="128"/>
        <v>0</v>
      </c>
      <c r="F141" s="7">
        <f t="shared" si="128"/>
        <v>0</v>
      </c>
      <c r="G141" s="7">
        <f t="shared" si="128"/>
        <v>0</v>
      </c>
      <c r="H141" s="7">
        <f t="shared" si="128"/>
        <v>0</v>
      </c>
      <c r="I141" s="7">
        <f t="shared" si="128"/>
        <v>0</v>
      </c>
      <c r="J141" s="7">
        <f t="shared" si="128"/>
        <v>0</v>
      </c>
      <c r="K141" s="7">
        <f t="shared" si="128"/>
        <v>0</v>
      </c>
      <c r="L141" s="7">
        <f t="shared" si="128"/>
        <v>0</v>
      </c>
      <c r="M141" s="7"/>
    </row>
    <row r="142" spans="1:69" x14ac:dyDescent="0.25">
      <c r="B142" s="12" t="s">
        <v>22</v>
      </c>
      <c r="C142" s="2">
        <f>+C132/10</f>
        <v>0</v>
      </c>
      <c r="D142" s="2">
        <f t="shared" ref="D142:L142" si="129">+D132/10</f>
        <v>0</v>
      </c>
      <c r="E142" s="2">
        <f t="shared" si="129"/>
        <v>0</v>
      </c>
      <c r="F142" s="2">
        <f t="shared" si="129"/>
        <v>0</v>
      </c>
      <c r="G142" s="2">
        <f t="shared" si="129"/>
        <v>0</v>
      </c>
      <c r="H142" s="2">
        <f t="shared" si="129"/>
        <v>0</v>
      </c>
      <c r="I142" s="2">
        <f t="shared" si="129"/>
        <v>0</v>
      </c>
      <c r="J142" s="2">
        <f t="shared" si="129"/>
        <v>0</v>
      </c>
      <c r="K142" s="2">
        <f t="shared" si="129"/>
        <v>0</v>
      </c>
      <c r="L142" s="2">
        <f t="shared" si="129"/>
        <v>0</v>
      </c>
    </row>
    <row r="143" spans="1:69" x14ac:dyDescent="0.25">
      <c r="B143" s="12" t="s">
        <v>55</v>
      </c>
      <c r="C143" s="2">
        <f>+IF(C133="Y",25,0)</f>
        <v>0</v>
      </c>
      <c r="D143" s="2">
        <f t="shared" ref="D143:L143" si="130">+IF(D133="Y",25,0)</f>
        <v>0</v>
      </c>
      <c r="E143" s="2">
        <f t="shared" si="130"/>
        <v>0</v>
      </c>
      <c r="F143" s="2">
        <f t="shared" si="130"/>
        <v>0</v>
      </c>
      <c r="G143" s="2">
        <f t="shared" si="130"/>
        <v>0</v>
      </c>
      <c r="H143" s="2">
        <f t="shared" si="130"/>
        <v>0</v>
      </c>
      <c r="I143" s="2">
        <f t="shared" si="130"/>
        <v>0</v>
      </c>
      <c r="J143" s="2">
        <f t="shared" si="130"/>
        <v>0</v>
      </c>
      <c r="K143" s="2">
        <f t="shared" si="130"/>
        <v>0</v>
      </c>
      <c r="L143" s="2">
        <f t="shared" si="130"/>
        <v>0</v>
      </c>
    </row>
    <row r="144" spans="1:69" x14ac:dyDescent="0.25">
      <c r="B144" t="s">
        <v>56</v>
      </c>
      <c r="C144" s="2">
        <f>+IF(C134="Y",50,0)</f>
        <v>0</v>
      </c>
      <c r="D144" s="2">
        <f t="shared" ref="D144:L144" si="131">+IF(D134="Y",50,0)</f>
        <v>0</v>
      </c>
      <c r="E144" s="2">
        <f t="shared" si="131"/>
        <v>0</v>
      </c>
      <c r="F144" s="2">
        <f t="shared" si="131"/>
        <v>0</v>
      </c>
      <c r="G144" s="2">
        <f t="shared" si="131"/>
        <v>0</v>
      </c>
      <c r="H144" s="2">
        <f t="shared" si="131"/>
        <v>0</v>
      </c>
      <c r="I144" s="2">
        <f t="shared" si="131"/>
        <v>0</v>
      </c>
      <c r="J144" s="2">
        <f t="shared" si="131"/>
        <v>0</v>
      </c>
      <c r="K144" s="2">
        <f t="shared" si="131"/>
        <v>0</v>
      </c>
      <c r="L144" s="2">
        <f t="shared" si="131"/>
        <v>0</v>
      </c>
    </row>
    <row r="145" spans="2:13" x14ac:dyDescent="0.25">
      <c r="B145" t="s">
        <v>57</v>
      </c>
      <c r="C145" s="2">
        <f>+IF(C135="Y",150,0)</f>
        <v>0</v>
      </c>
      <c r="D145" s="2">
        <f t="shared" ref="D145:L145" si="132">+IF(D135="Y",150,0)</f>
        <v>0</v>
      </c>
      <c r="E145" s="2">
        <f t="shared" si="132"/>
        <v>0</v>
      </c>
      <c r="F145" s="2">
        <f t="shared" si="132"/>
        <v>0</v>
      </c>
      <c r="G145" s="2">
        <f t="shared" si="132"/>
        <v>0</v>
      </c>
      <c r="H145" s="2">
        <f t="shared" si="132"/>
        <v>0</v>
      </c>
      <c r="I145" s="2">
        <f t="shared" si="132"/>
        <v>0</v>
      </c>
      <c r="J145" s="2">
        <f t="shared" si="132"/>
        <v>0</v>
      </c>
      <c r="K145" s="2">
        <f t="shared" si="132"/>
        <v>0</v>
      </c>
      <c r="L145" s="2">
        <f t="shared" si="132"/>
        <v>0</v>
      </c>
    </row>
    <row r="146" spans="2:13" x14ac:dyDescent="0.25">
      <c r="B146" t="s">
        <v>58</v>
      </c>
      <c r="C146" s="2">
        <f t="shared" ref="C146:L146" si="133">+IF(C136="Y",50,0)</f>
        <v>0</v>
      </c>
      <c r="D146" s="2">
        <f t="shared" si="133"/>
        <v>0</v>
      </c>
      <c r="E146" s="2">
        <f t="shared" si="133"/>
        <v>0</v>
      </c>
      <c r="F146" s="2">
        <f t="shared" si="133"/>
        <v>0</v>
      </c>
      <c r="G146" s="2">
        <f t="shared" si="133"/>
        <v>0</v>
      </c>
      <c r="H146" s="2">
        <f t="shared" si="133"/>
        <v>0</v>
      </c>
      <c r="I146" s="2">
        <f t="shared" si="133"/>
        <v>0</v>
      </c>
      <c r="J146" s="2">
        <f t="shared" si="133"/>
        <v>0</v>
      </c>
      <c r="K146" s="2">
        <f t="shared" si="133"/>
        <v>0</v>
      </c>
      <c r="L146" s="2">
        <f t="shared" si="133"/>
        <v>0</v>
      </c>
    </row>
    <row r="147" spans="2:13" x14ac:dyDescent="0.25">
      <c r="B147" s="3" t="s">
        <v>55</v>
      </c>
      <c r="C147" s="2">
        <f>+C137*1000</f>
        <v>0</v>
      </c>
      <c r="D147" s="2">
        <f t="shared" ref="D147:L147" si="134">+D137*1000</f>
        <v>0</v>
      </c>
      <c r="E147" s="2">
        <f t="shared" si="134"/>
        <v>0</v>
      </c>
      <c r="F147" s="2">
        <f t="shared" si="134"/>
        <v>0</v>
      </c>
      <c r="G147" s="2">
        <f t="shared" si="134"/>
        <v>0</v>
      </c>
      <c r="H147" s="2">
        <f t="shared" si="134"/>
        <v>0</v>
      </c>
      <c r="I147" s="2">
        <f t="shared" si="134"/>
        <v>0</v>
      </c>
      <c r="J147" s="2">
        <f t="shared" si="134"/>
        <v>0</v>
      </c>
      <c r="K147" s="2">
        <f t="shared" si="134"/>
        <v>0</v>
      </c>
      <c r="L147" s="2">
        <f t="shared" si="134"/>
        <v>0</v>
      </c>
    </row>
    <row r="148" spans="2:13" x14ac:dyDescent="0.25">
      <c r="B148" s="3" t="s">
        <v>63</v>
      </c>
      <c r="C148" s="7">
        <f>+C138/10000</f>
        <v>0</v>
      </c>
      <c r="D148" s="7">
        <f t="shared" ref="D148:L148" si="135">+D138/10000</f>
        <v>0</v>
      </c>
      <c r="E148" s="7">
        <f t="shared" si="135"/>
        <v>0</v>
      </c>
      <c r="F148" s="7">
        <f t="shared" si="135"/>
        <v>0</v>
      </c>
      <c r="G148" s="7">
        <f t="shared" si="135"/>
        <v>0</v>
      </c>
      <c r="H148" s="7">
        <f t="shared" si="135"/>
        <v>0</v>
      </c>
      <c r="I148" s="7">
        <f t="shared" si="135"/>
        <v>0</v>
      </c>
      <c r="J148" s="7">
        <f t="shared" si="135"/>
        <v>0</v>
      </c>
      <c r="K148" s="7">
        <f t="shared" si="135"/>
        <v>0</v>
      </c>
      <c r="L148" s="7">
        <f t="shared" si="135"/>
        <v>0</v>
      </c>
      <c r="M148" s="7"/>
    </row>
    <row r="149" spans="2:13" x14ac:dyDescent="0.25">
      <c r="B149" s="3" t="s">
        <v>64</v>
      </c>
      <c r="C149" s="7" t="str">
        <f>IF(C130&gt;0,SUM(C140:C148)-275+H60,"")</f>
        <v/>
      </c>
      <c r="D149" s="7" t="str">
        <f t="shared" ref="D149:L149" si="136">IF(D130&gt;0,SUM(D140:D148)-275+I60,"")</f>
        <v/>
      </c>
      <c r="E149" s="7" t="str">
        <f t="shared" si="136"/>
        <v/>
      </c>
      <c r="F149" s="7" t="str">
        <f t="shared" si="136"/>
        <v/>
      </c>
      <c r="G149" s="7" t="str">
        <f t="shared" si="136"/>
        <v/>
      </c>
      <c r="H149" s="7" t="str">
        <f t="shared" si="136"/>
        <v/>
      </c>
      <c r="I149" s="7" t="str">
        <f t="shared" si="136"/>
        <v/>
      </c>
      <c r="J149" s="7" t="str">
        <f t="shared" si="136"/>
        <v/>
      </c>
      <c r="K149" s="7" t="str">
        <f t="shared" si="136"/>
        <v/>
      </c>
      <c r="L149" s="7" t="str">
        <f t="shared" si="136"/>
        <v/>
      </c>
      <c r="M149" s="7" t="e">
        <f>AVERAGEIF(C149:L149,"&gt;0")</f>
        <v>#DIV/0!</v>
      </c>
    </row>
    <row r="150" spans="2:13" x14ac:dyDescent="0.25">
      <c r="B150" s="15" t="s">
        <v>65</v>
      </c>
      <c r="C150" s="7" t="str">
        <f>IF(C140&gt;0,C149/$M152*1500,"")</f>
        <v/>
      </c>
      <c r="D150" s="7" t="str">
        <f t="shared" ref="D150:L150" si="137">IF(D140&gt;0,D149/$M152*1500,"")</f>
        <v/>
      </c>
      <c r="E150" s="7" t="str">
        <f t="shared" si="137"/>
        <v/>
      </c>
      <c r="F150" s="7" t="str">
        <f t="shared" si="137"/>
        <v/>
      </c>
      <c r="G150" s="7" t="str">
        <f t="shared" si="137"/>
        <v/>
      </c>
      <c r="H150" s="7" t="str">
        <f t="shared" si="137"/>
        <v/>
      </c>
      <c r="I150" s="7" t="str">
        <f t="shared" si="137"/>
        <v/>
      </c>
      <c r="J150" s="7" t="str">
        <f t="shared" si="137"/>
        <v/>
      </c>
      <c r="K150" s="7" t="str">
        <f t="shared" si="137"/>
        <v/>
      </c>
      <c r="L150" s="7" t="str">
        <f t="shared" si="137"/>
        <v/>
      </c>
      <c r="M150" s="7">
        <f>SUM(C150:L150)</f>
        <v>0</v>
      </c>
    </row>
    <row r="151" spans="2:13" x14ac:dyDescent="0.25">
      <c r="B151" s="15"/>
      <c r="C151" s="5" t="str">
        <f>IFERROR(C150/$N103,"")</f>
        <v/>
      </c>
      <c r="D151" s="5" t="str">
        <f t="shared" ref="D151:L151" si="138">IFERROR(D150/$N103,"")</f>
        <v/>
      </c>
      <c r="E151" s="5" t="str">
        <f t="shared" si="138"/>
        <v/>
      </c>
      <c r="F151" s="5" t="str">
        <f t="shared" si="138"/>
        <v/>
      </c>
      <c r="G151" s="5" t="str">
        <f t="shared" si="138"/>
        <v/>
      </c>
      <c r="H151" s="5" t="str">
        <f t="shared" si="138"/>
        <v/>
      </c>
      <c r="I151" s="5" t="str">
        <f t="shared" si="138"/>
        <v/>
      </c>
      <c r="J151" s="5" t="str">
        <f t="shared" si="138"/>
        <v/>
      </c>
      <c r="K151" s="5" t="str">
        <f t="shared" si="138"/>
        <v/>
      </c>
      <c r="L151" s="5" t="str">
        <f t="shared" si="138"/>
        <v/>
      </c>
      <c r="M151" s="4" t="e">
        <f>+M229</f>
        <v>#DIV/0!</v>
      </c>
    </row>
    <row r="152" spans="2:13" x14ac:dyDescent="0.25">
      <c r="B152" s="15"/>
      <c r="C152" s="4" t="str">
        <f>IFERROR(C151/$M151,"")</f>
        <v/>
      </c>
      <c r="D152" s="4" t="str">
        <f t="shared" ref="D152:L152" si="139">IFERROR(D151/$M151,"")</f>
        <v/>
      </c>
      <c r="E152" s="4" t="str">
        <f t="shared" si="139"/>
        <v/>
      </c>
      <c r="F152" s="4" t="str">
        <f t="shared" si="139"/>
        <v/>
      </c>
      <c r="G152" s="4" t="str">
        <f t="shared" si="139"/>
        <v/>
      </c>
      <c r="H152" s="4" t="str">
        <f t="shared" si="139"/>
        <v/>
      </c>
      <c r="I152" s="4" t="str">
        <f t="shared" si="139"/>
        <v/>
      </c>
      <c r="J152" s="4" t="str">
        <f t="shared" si="139"/>
        <v/>
      </c>
      <c r="K152" s="4" t="str">
        <f t="shared" si="139"/>
        <v/>
      </c>
      <c r="L152" s="4" t="str">
        <f t="shared" si="139"/>
        <v/>
      </c>
      <c r="M152" s="143" t="e">
        <f>+M105</f>
        <v>#DIV/0!</v>
      </c>
    </row>
    <row r="153" spans="2:13" x14ac:dyDescent="0.25">
      <c r="C153" s="2">
        <f>+'R4'!CE6</f>
        <v>0</v>
      </c>
      <c r="D153" s="2">
        <f>+'R4'!CF6</f>
        <v>0</v>
      </c>
      <c r="E153" s="2">
        <f>+'R4'!CG6</f>
        <v>0</v>
      </c>
      <c r="F153" s="2">
        <f>+'R4'!CH6</f>
        <v>0</v>
      </c>
      <c r="G153" s="2">
        <f>+'R4'!CI6</f>
        <v>0</v>
      </c>
      <c r="H153" s="2">
        <f>+'R4'!CJ6</f>
        <v>0</v>
      </c>
      <c r="I153" s="2">
        <f>+'R4'!CK6</f>
        <v>0</v>
      </c>
      <c r="J153" s="2">
        <f>+'R4'!CL6</f>
        <v>0</v>
      </c>
      <c r="K153" s="2">
        <f>+'R4'!CM6</f>
        <v>0</v>
      </c>
      <c r="L153" s="2">
        <f>+'R4'!CN6</f>
        <v>0</v>
      </c>
    </row>
    <row r="154" spans="2:13" x14ac:dyDescent="0.25">
      <c r="B154" s="14" t="s">
        <v>67</v>
      </c>
    </row>
    <row r="155" spans="2:13" x14ac:dyDescent="0.25">
      <c r="B155" s="12" t="s">
        <v>62</v>
      </c>
      <c r="C155" s="7">
        <f>+C130*500</f>
        <v>0</v>
      </c>
      <c r="D155" s="7">
        <f t="shared" ref="D155:L155" si="140">+D130*500</f>
        <v>0</v>
      </c>
      <c r="E155" s="7">
        <f t="shared" si="140"/>
        <v>0</v>
      </c>
      <c r="F155" s="7">
        <f t="shared" si="140"/>
        <v>0</v>
      </c>
      <c r="G155" s="7">
        <f t="shared" si="140"/>
        <v>0</v>
      </c>
      <c r="H155" s="7">
        <f t="shared" si="140"/>
        <v>0</v>
      </c>
      <c r="I155" s="7">
        <f t="shared" si="140"/>
        <v>0</v>
      </c>
      <c r="J155" s="7">
        <f t="shared" si="140"/>
        <v>0</v>
      </c>
      <c r="K155" s="7">
        <f t="shared" si="140"/>
        <v>0</v>
      </c>
      <c r="L155" s="7">
        <f t="shared" si="140"/>
        <v>0</v>
      </c>
    </row>
    <row r="156" spans="2:13" x14ac:dyDescent="0.25">
      <c r="B156" s="12" t="s">
        <v>21</v>
      </c>
      <c r="C156" s="7">
        <f>+C131*200</f>
        <v>0</v>
      </c>
      <c r="D156" s="7">
        <f t="shared" ref="D156:L156" si="141">+D131*200</f>
        <v>0</v>
      </c>
      <c r="E156" s="7">
        <f t="shared" si="141"/>
        <v>0</v>
      </c>
      <c r="F156" s="7">
        <f t="shared" si="141"/>
        <v>0</v>
      </c>
      <c r="G156" s="7">
        <f t="shared" si="141"/>
        <v>0</v>
      </c>
      <c r="H156" s="7">
        <f t="shared" si="141"/>
        <v>0</v>
      </c>
      <c r="I156" s="7">
        <f t="shared" si="141"/>
        <v>0</v>
      </c>
      <c r="J156" s="7">
        <f t="shared" si="141"/>
        <v>0</v>
      </c>
      <c r="K156" s="7">
        <f t="shared" si="141"/>
        <v>0</v>
      </c>
      <c r="L156" s="7">
        <f t="shared" si="141"/>
        <v>0</v>
      </c>
    </row>
    <row r="157" spans="2:13" x14ac:dyDescent="0.25">
      <c r="B157" s="12" t="s">
        <v>64</v>
      </c>
      <c r="C157" s="7">
        <f>SUM(C155:C156)</f>
        <v>0</v>
      </c>
      <c r="D157" s="7">
        <f t="shared" ref="D157:L157" si="142">SUM(D155:D156)</f>
        <v>0</v>
      </c>
      <c r="E157" s="7">
        <f t="shared" si="142"/>
        <v>0</v>
      </c>
      <c r="F157" s="7">
        <f t="shared" si="142"/>
        <v>0</v>
      </c>
      <c r="G157" s="7">
        <f t="shared" si="142"/>
        <v>0</v>
      </c>
      <c r="H157" s="7">
        <f t="shared" si="142"/>
        <v>0</v>
      </c>
      <c r="I157" s="7">
        <f t="shared" si="142"/>
        <v>0</v>
      </c>
      <c r="J157" s="7">
        <f t="shared" si="142"/>
        <v>0</v>
      </c>
      <c r="K157" s="7">
        <f t="shared" si="142"/>
        <v>0</v>
      </c>
      <c r="L157" s="7">
        <f t="shared" si="142"/>
        <v>0</v>
      </c>
    </row>
    <row r="159" spans="2:13" x14ac:dyDescent="0.25">
      <c r="C159" s="2">
        <f>MIN(ROUND(C130*1.5+C131*0.5,0),15)</f>
        <v>0</v>
      </c>
      <c r="D159" s="2">
        <f t="shared" ref="D159:L159" si="143">MIN(ROUND(D130*1.5+D131*0.5,0),15)</f>
        <v>0</v>
      </c>
      <c r="E159" s="2">
        <f t="shared" si="143"/>
        <v>0</v>
      </c>
      <c r="F159" s="2">
        <f t="shared" si="143"/>
        <v>0</v>
      </c>
      <c r="G159" s="2">
        <f t="shared" si="143"/>
        <v>0</v>
      </c>
      <c r="H159" s="2">
        <f t="shared" si="143"/>
        <v>0</v>
      </c>
      <c r="I159" s="2">
        <f t="shared" si="143"/>
        <v>0</v>
      </c>
      <c r="J159" s="2">
        <f t="shared" si="143"/>
        <v>0</v>
      </c>
      <c r="K159" s="2">
        <f t="shared" si="143"/>
        <v>0</v>
      </c>
      <c r="L159" s="2">
        <f t="shared" si="143"/>
        <v>0</v>
      </c>
    </row>
    <row r="160" spans="2:13" x14ac:dyDescent="0.25">
      <c r="B160" s="14" t="s">
        <v>68</v>
      </c>
    </row>
    <row r="161" spans="2:17" x14ac:dyDescent="0.25">
      <c r="B161" s="12" t="s">
        <v>22</v>
      </c>
      <c r="C161" s="7">
        <f>+C132</f>
        <v>0</v>
      </c>
      <c r="D161" s="7">
        <f t="shared" ref="D161:L161" si="144">+D132</f>
        <v>0</v>
      </c>
      <c r="E161" s="7">
        <f t="shared" si="144"/>
        <v>0</v>
      </c>
      <c r="F161" s="7">
        <f t="shared" si="144"/>
        <v>0</v>
      </c>
      <c r="G161" s="7">
        <f t="shared" si="144"/>
        <v>0</v>
      </c>
      <c r="H161" s="7">
        <f t="shared" si="144"/>
        <v>0</v>
      </c>
      <c r="I161" s="7">
        <f t="shared" si="144"/>
        <v>0</v>
      </c>
      <c r="J161" s="7">
        <f t="shared" si="144"/>
        <v>0</v>
      </c>
      <c r="K161" s="7">
        <f t="shared" si="144"/>
        <v>0</v>
      </c>
      <c r="L161" s="7">
        <f t="shared" si="144"/>
        <v>0</v>
      </c>
      <c r="M161" s="7"/>
    </row>
    <row r="162" spans="2:17" x14ac:dyDescent="0.25">
      <c r="B162" s="12" t="s">
        <v>55</v>
      </c>
      <c r="C162" s="8">
        <f>+C137</f>
        <v>0</v>
      </c>
      <c r="D162" s="8">
        <f t="shared" ref="D162:L162" si="145">+D137</f>
        <v>0</v>
      </c>
      <c r="E162" s="8">
        <f t="shared" si="145"/>
        <v>0</v>
      </c>
      <c r="F162" s="8">
        <f t="shared" si="145"/>
        <v>0</v>
      </c>
      <c r="G162" s="8">
        <f t="shared" si="145"/>
        <v>0</v>
      </c>
      <c r="H162" s="8">
        <f t="shared" si="145"/>
        <v>0</v>
      </c>
      <c r="I162" s="8">
        <f t="shared" si="145"/>
        <v>0</v>
      </c>
      <c r="J162" s="8">
        <f t="shared" si="145"/>
        <v>0</v>
      </c>
      <c r="K162" s="8">
        <f t="shared" si="145"/>
        <v>0</v>
      </c>
      <c r="L162" s="8">
        <f t="shared" si="145"/>
        <v>0</v>
      </c>
      <c r="M162" s="8"/>
    </row>
    <row r="163" spans="2:17" x14ac:dyDescent="0.25">
      <c r="B163" s="3" t="s">
        <v>23</v>
      </c>
      <c r="C163" s="2">
        <f>+C161-(C161*C162)</f>
        <v>0</v>
      </c>
      <c r="D163" s="2">
        <f t="shared" ref="D163:L163" si="146">+D161-(D161*D162)</f>
        <v>0</v>
      </c>
      <c r="E163" s="2">
        <f t="shared" si="146"/>
        <v>0</v>
      </c>
      <c r="F163" s="2">
        <f t="shared" si="146"/>
        <v>0</v>
      </c>
      <c r="G163" s="2">
        <f t="shared" si="146"/>
        <v>0</v>
      </c>
      <c r="H163" s="2">
        <f t="shared" si="146"/>
        <v>0</v>
      </c>
      <c r="I163" s="2">
        <f t="shared" si="146"/>
        <v>0</v>
      </c>
      <c r="J163" s="2">
        <f t="shared" si="146"/>
        <v>0</v>
      </c>
      <c r="K163" s="2">
        <f t="shared" si="146"/>
        <v>0</v>
      </c>
      <c r="L163" s="2">
        <f t="shared" si="146"/>
        <v>0</v>
      </c>
    </row>
    <row r="164" spans="2:17" x14ac:dyDescent="0.25">
      <c r="B164" s="3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13">
        <f>+N117</f>
        <v>0</v>
      </c>
    </row>
    <row r="165" spans="2:17" x14ac:dyDescent="0.25">
      <c r="B165" s="3" t="s">
        <v>72</v>
      </c>
      <c r="C165" s="13" t="str">
        <f>IF(C130&gt;0,VLOOKUP(C163,$BC$18:$BQ$135,C159,TRUE)*10,"")</f>
        <v/>
      </c>
      <c r="D165" s="13" t="str">
        <f t="shared" ref="D165:L165" si="147">IF(D130&gt;0,VLOOKUP(D163,$BC$18:$BQ$135,D159,TRUE)*10,"")</f>
        <v/>
      </c>
      <c r="E165" s="13" t="str">
        <f t="shared" si="147"/>
        <v/>
      </c>
      <c r="F165" s="13" t="str">
        <f t="shared" si="147"/>
        <v/>
      </c>
      <c r="G165" s="13" t="str">
        <f t="shared" si="147"/>
        <v/>
      </c>
      <c r="H165" s="13" t="str">
        <f t="shared" si="147"/>
        <v/>
      </c>
      <c r="I165" s="13" t="str">
        <f t="shared" si="147"/>
        <v/>
      </c>
      <c r="J165" s="13" t="str">
        <f t="shared" si="147"/>
        <v/>
      </c>
      <c r="K165" s="13" t="str">
        <f t="shared" si="147"/>
        <v/>
      </c>
      <c r="L165" s="13" t="str">
        <f t="shared" si="147"/>
        <v/>
      </c>
      <c r="M165" s="13"/>
      <c r="N165" s="13">
        <f>SUM(C165:L165)</f>
        <v>0</v>
      </c>
    </row>
    <row r="166" spans="2:17" x14ac:dyDescent="0.25">
      <c r="C166" s="6" t="str">
        <f>IFERROR(C165/$N117,"")</f>
        <v/>
      </c>
      <c r="D166" s="6" t="str">
        <f t="shared" ref="D166:L166" si="148">IFERROR(D165/$N117,"")</f>
        <v/>
      </c>
      <c r="E166" s="6" t="str">
        <f t="shared" si="148"/>
        <v/>
      </c>
      <c r="F166" s="6" t="str">
        <f t="shared" si="148"/>
        <v/>
      </c>
      <c r="G166" s="6" t="str">
        <f t="shared" si="148"/>
        <v/>
      </c>
      <c r="H166" s="6" t="str">
        <f t="shared" si="148"/>
        <v/>
      </c>
      <c r="I166" s="6" t="str">
        <f t="shared" si="148"/>
        <v/>
      </c>
      <c r="J166" s="6" t="str">
        <f t="shared" si="148"/>
        <v/>
      </c>
      <c r="K166" s="6" t="str">
        <f t="shared" si="148"/>
        <v/>
      </c>
      <c r="L166" s="6" t="str">
        <f t="shared" si="148"/>
        <v/>
      </c>
      <c r="M166" s="6"/>
      <c r="N166" s="27" t="e">
        <f>AVERAGE(C166:L166)</f>
        <v>#DIV/0!</v>
      </c>
    </row>
    <row r="167" spans="2:17" x14ac:dyDescent="0.25">
      <c r="C167" s="4" t="str">
        <f>IFERROR(C166/$N167,"")</f>
        <v/>
      </c>
      <c r="D167" s="4" t="str">
        <f t="shared" ref="D167:L167" si="149">IFERROR(D166/$N167,"")</f>
        <v/>
      </c>
      <c r="E167" s="4" t="str">
        <f t="shared" si="149"/>
        <v/>
      </c>
      <c r="F167" s="4" t="str">
        <f t="shared" si="149"/>
        <v/>
      </c>
      <c r="G167" s="4" t="str">
        <f t="shared" si="149"/>
        <v/>
      </c>
      <c r="H167" s="4" t="str">
        <f t="shared" si="149"/>
        <v/>
      </c>
      <c r="I167" s="4" t="str">
        <f t="shared" si="149"/>
        <v/>
      </c>
      <c r="J167" s="4" t="str">
        <f t="shared" si="149"/>
        <v/>
      </c>
      <c r="K167" s="4" t="str">
        <f t="shared" si="149"/>
        <v/>
      </c>
      <c r="L167" s="4" t="str">
        <f t="shared" si="149"/>
        <v/>
      </c>
      <c r="M167" s="4"/>
      <c r="N167" s="10" t="e">
        <f>+M229</f>
        <v>#DIV/0!</v>
      </c>
    </row>
    <row r="168" spans="2:17" x14ac:dyDescent="0.25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70" spans="2:17" x14ac:dyDescent="0.25">
      <c r="B170" s="2" t="s">
        <v>53</v>
      </c>
      <c r="F170" s="2" t="s">
        <v>59</v>
      </c>
    </row>
    <row r="171" spans="2:17" x14ac:dyDescent="0.25">
      <c r="H171" s="2">
        <v>1</v>
      </c>
      <c r="I171" s="2">
        <v>2</v>
      </c>
      <c r="J171" s="2">
        <v>3</v>
      </c>
      <c r="K171" s="2">
        <v>4</v>
      </c>
      <c r="L171" s="2">
        <v>5</v>
      </c>
      <c r="M171" s="2">
        <v>6</v>
      </c>
      <c r="N171" s="2">
        <v>7</v>
      </c>
      <c r="O171" s="2">
        <v>8</v>
      </c>
      <c r="P171" s="2">
        <v>9</v>
      </c>
      <c r="Q171" s="2">
        <v>10</v>
      </c>
    </row>
    <row r="172" spans="2:17" x14ac:dyDescent="0.25">
      <c r="B172" s="2">
        <v>1</v>
      </c>
      <c r="C172" s="104">
        <f>'Input R3'!E27</f>
        <v>0</v>
      </c>
      <c r="D172" s="105">
        <f>+C130</f>
        <v>0</v>
      </c>
      <c r="E172" s="4">
        <f>IF(C172="Y",LOOKUP(D172,BD$3:BM$4),0)</f>
        <v>0</v>
      </c>
      <c r="F172" s="2" t="e">
        <f>LOOKUP(D172,BD$12:BM$13)</f>
        <v>#N/A</v>
      </c>
      <c r="G172" s="2">
        <v>1</v>
      </c>
      <c r="H172" s="4">
        <f>IF(C$130=$G172,$F$174,0)</f>
        <v>0</v>
      </c>
      <c r="I172" s="4">
        <f>IF(D$130=$G172,$F$179,0)</f>
        <v>0</v>
      </c>
      <c r="J172" s="4">
        <f>IF(E$130=$G172,$F$184,0)</f>
        <v>0</v>
      </c>
      <c r="K172" s="4">
        <f>IF(F$130=$G172,$F$189,0)</f>
        <v>0</v>
      </c>
      <c r="L172" s="4">
        <f>IF(G$130=$G172,$F$194,0)</f>
        <v>0</v>
      </c>
      <c r="M172" s="4">
        <f>IF(H$130=$G172,$F$199,0)</f>
        <v>0</v>
      </c>
      <c r="N172" s="4">
        <f>IF(I$130=$G172,$F$204,0)</f>
        <v>0</v>
      </c>
      <c r="O172" s="4">
        <f>IF(J$130=$G172,$F$209,0)</f>
        <v>0</v>
      </c>
      <c r="P172" s="4">
        <f>IF(K$130=$G172,$F$214,0)</f>
        <v>0</v>
      </c>
      <c r="Q172" s="4">
        <f>IF(L$130=$G172,$F$219,0)</f>
        <v>0</v>
      </c>
    </row>
    <row r="173" spans="2:17" x14ac:dyDescent="0.25">
      <c r="C173" s="104">
        <f>'Input R3'!E28</f>
        <v>0</v>
      </c>
      <c r="D173" s="7">
        <f>+D172</f>
        <v>0</v>
      </c>
      <c r="E173" s="4">
        <f>IF(C173="Y",LOOKUP(D173,BD$5:BM$6),0)</f>
        <v>0</v>
      </c>
      <c r="G173" s="2">
        <v>2</v>
      </c>
      <c r="H173" s="4">
        <f t="shared" ref="H173:H181" si="150">IF(C$130=$G173,$F$174,0)</f>
        <v>0</v>
      </c>
      <c r="I173" s="4">
        <f t="shared" ref="I173:I181" si="151">IF(D$130=$G173,$F$179,0)</f>
        <v>0</v>
      </c>
      <c r="J173" s="4">
        <f t="shared" ref="J173:J181" si="152">IF(E$130=$G173,$F$184,0)</f>
        <v>0</v>
      </c>
      <c r="K173" s="4">
        <f t="shared" ref="K173:K181" si="153">IF(F$130=$G173,$F$189,0)</f>
        <v>0</v>
      </c>
      <c r="L173" s="4">
        <f t="shared" ref="L173:L181" si="154">IF(G$130=$G173,$F$194,0)</f>
        <v>0</v>
      </c>
      <c r="M173" s="4">
        <f t="shared" ref="M173:M181" si="155">IF(H$130=$G173,$F$199,0)</f>
        <v>0</v>
      </c>
      <c r="N173" s="4">
        <f t="shared" ref="N173:N181" si="156">IF(I$130=$G173,$F$204,0)</f>
        <v>0</v>
      </c>
      <c r="O173" s="4">
        <f t="shared" ref="O173:O181" si="157">IF(J$130=$G173,$F$209,0)</f>
        <v>0</v>
      </c>
      <c r="P173" s="4">
        <f t="shared" ref="P173:P181" si="158">IF(K$130=$G173,$F$214,0)</f>
        <v>0</v>
      </c>
      <c r="Q173" s="4">
        <f t="shared" ref="Q173:Q181" si="159">IF(L$130=$G173,$F$219,0)</f>
        <v>0</v>
      </c>
    </row>
    <row r="174" spans="2:17" x14ac:dyDescent="0.25">
      <c r="C174" s="104">
        <f>'Input R3'!E29</f>
        <v>0</v>
      </c>
      <c r="D174" s="7">
        <f t="shared" ref="D174:D175" si="160">+D173</f>
        <v>0</v>
      </c>
      <c r="E174" s="4">
        <f>IF(C174="Y",LOOKUP(D174,BD$7:BM$8),0)</f>
        <v>0</v>
      </c>
      <c r="F174" s="4" t="e">
        <f>MIN(1,F172*E176)</f>
        <v>#N/A</v>
      </c>
      <c r="G174" s="2">
        <v>3</v>
      </c>
      <c r="H174" s="4">
        <f t="shared" si="150"/>
        <v>0</v>
      </c>
      <c r="I174" s="4">
        <f t="shared" si="151"/>
        <v>0</v>
      </c>
      <c r="J174" s="4">
        <f t="shared" si="152"/>
        <v>0</v>
      </c>
      <c r="K174" s="4">
        <f t="shared" si="153"/>
        <v>0</v>
      </c>
      <c r="L174" s="4">
        <f t="shared" si="154"/>
        <v>0</v>
      </c>
      <c r="M174" s="4">
        <f t="shared" si="155"/>
        <v>0</v>
      </c>
      <c r="N174" s="4">
        <f t="shared" si="156"/>
        <v>0</v>
      </c>
      <c r="O174" s="4">
        <f t="shared" si="157"/>
        <v>0</v>
      </c>
      <c r="P174" s="4">
        <f t="shared" si="158"/>
        <v>0</v>
      </c>
      <c r="Q174" s="4">
        <f t="shared" si="159"/>
        <v>0</v>
      </c>
    </row>
    <row r="175" spans="2:17" x14ac:dyDescent="0.25">
      <c r="C175" s="104">
        <f>'Input R3'!E30</f>
        <v>0</v>
      </c>
      <c r="D175" s="7">
        <f t="shared" si="160"/>
        <v>0</v>
      </c>
      <c r="E175" s="4">
        <f>IF(C175="Y",LOOKUP(D175,BD$9:BM$10),0)</f>
        <v>0</v>
      </c>
      <c r="G175" s="2">
        <v>4</v>
      </c>
      <c r="H175" s="4">
        <f t="shared" si="150"/>
        <v>0</v>
      </c>
      <c r="I175" s="4">
        <f t="shared" si="151"/>
        <v>0</v>
      </c>
      <c r="J175" s="4">
        <f t="shared" si="152"/>
        <v>0</v>
      </c>
      <c r="K175" s="4">
        <f t="shared" si="153"/>
        <v>0</v>
      </c>
      <c r="L175" s="4">
        <f t="shared" si="154"/>
        <v>0</v>
      </c>
      <c r="M175" s="4">
        <f t="shared" si="155"/>
        <v>0</v>
      </c>
      <c r="N175" s="4">
        <f t="shared" si="156"/>
        <v>0</v>
      </c>
      <c r="O175" s="4">
        <f t="shared" si="157"/>
        <v>0</v>
      </c>
      <c r="P175" s="4">
        <f t="shared" si="158"/>
        <v>0</v>
      </c>
      <c r="Q175" s="4">
        <f t="shared" si="159"/>
        <v>0</v>
      </c>
    </row>
    <row r="176" spans="2:17" x14ac:dyDescent="0.25">
      <c r="E176" s="10">
        <f>SUM(E172:E175)</f>
        <v>0</v>
      </c>
      <c r="G176" s="2">
        <v>5</v>
      </c>
      <c r="H176" s="4">
        <f t="shared" si="150"/>
        <v>0</v>
      </c>
      <c r="I176" s="4">
        <f t="shared" si="151"/>
        <v>0</v>
      </c>
      <c r="J176" s="4">
        <f t="shared" si="152"/>
        <v>0</v>
      </c>
      <c r="K176" s="4">
        <f t="shared" si="153"/>
        <v>0</v>
      </c>
      <c r="L176" s="4">
        <f t="shared" si="154"/>
        <v>0</v>
      </c>
      <c r="M176" s="4">
        <f t="shared" si="155"/>
        <v>0</v>
      </c>
      <c r="N176" s="4">
        <f t="shared" si="156"/>
        <v>0</v>
      </c>
      <c r="O176" s="4">
        <f t="shared" si="157"/>
        <v>0</v>
      </c>
      <c r="P176" s="4">
        <f t="shared" si="158"/>
        <v>0</v>
      </c>
      <c r="Q176" s="4">
        <f t="shared" si="159"/>
        <v>0</v>
      </c>
    </row>
    <row r="177" spans="2:17" x14ac:dyDescent="0.25">
      <c r="B177" s="2">
        <v>2</v>
      </c>
      <c r="C177" s="104">
        <f>+D133</f>
        <v>0</v>
      </c>
      <c r="D177" s="105">
        <f>+D130</f>
        <v>0</v>
      </c>
      <c r="E177" s="4">
        <f>IF(C177="Y",LOOKUP(D177,BD$3:BM$4),0)</f>
        <v>0</v>
      </c>
      <c r="F177" s="2" t="e">
        <f>LOOKUP(D177,BD$12:BM$13)</f>
        <v>#N/A</v>
      </c>
      <c r="G177" s="2">
        <v>6</v>
      </c>
      <c r="H177" s="4">
        <f t="shared" si="150"/>
        <v>0</v>
      </c>
      <c r="I177" s="4">
        <f t="shared" si="151"/>
        <v>0</v>
      </c>
      <c r="J177" s="4">
        <f t="shared" si="152"/>
        <v>0</v>
      </c>
      <c r="K177" s="4">
        <f t="shared" si="153"/>
        <v>0</v>
      </c>
      <c r="L177" s="4">
        <f t="shared" si="154"/>
        <v>0</v>
      </c>
      <c r="M177" s="4">
        <f t="shared" si="155"/>
        <v>0</v>
      </c>
      <c r="N177" s="4">
        <f t="shared" si="156"/>
        <v>0</v>
      </c>
      <c r="O177" s="4">
        <f t="shared" si="157"/>
        <v>0</v>
      </c>
      <c r="P177" s="4">
        <f t="shared" si="158"/>
        <v>0</v>
      </c>
      <c r="Q177" s="4">
        <f t="shared" si="159"/>
        <v>0</v>
      </c>
    </row>
    <row r="178" spans="2:17" x14ac:dyDescent="0.25">
      <c r="C178" s="104">
        <f t="shared" ref="C178:C180" si="161">+D134</f>
        <v>0</v>
      </c>
      <c r="D178" s="7">
        <f>+D177</f>
        <v>0</v>
      </c>
      <c r="E178" s="4">
        <f>IF(C178="Y",LOOKUP(D178,BD$5:BM$6),0)</f>
        <v>0</v>
      </c>
      <c r="G178" s="2">
        <v>7</v>
      </c>
      <c r="H178" s="4">
        <f t="shared" si="150"/>
        <v>0</v>
      </c>
      <c r="I178" s="4">
        <f t="shared" si="151"/>
        <v>0</v>
      </c>
      <c r="J178" s="4">
        <f t="shared" si="152"/>
        <v>0</v>
      </c>
      <c r="K178" s="4">
        <f t="shared" si="153"/>
        <v>0</v>
      </c>
      <c r="L178" s="4">
        <f t="shared" si="154"/>
        <v>0</v>
      </c>
      <c r="M178" s="4">
        <f t="shared" si="155"/>
        <v>0</v>
      </c>
      <c r="N178" s="4">
        <f t="shared" si="156"/>
        <v>0</v>
      </c>
      <c r="O178" s="4">
        <f t="shared" si="157"/>
        <v>0</v>
      </c>
      <c r="P178" s="4">
        <f t="shared" si="158"/>
        <v>0</v>
      </c>
      <c r="Q178" s="4">
        <f t="shared" si="159"/>
        <v>0</v>
      </c>
    </row>
    <row r="179" spans="2:17" x14ac:dyDescent="0.25">
      <c r="C179" s="104">
        <f t="shared" si="161"/>
        <v>0</v>
      </c>
      <c r="D179" s="7">
        <f t="shared" ref="D179:D180" si="162">+D178</f>
        <v>0</v>
      </c>
      <c r="E179" s="4">
        <f>IF(C179="Y",LOOKUP(D179,BD$7:BM$8),0)</f>
        <v>0</v>
      </c>
      <c r="F179" s="4" t="e">
        <f>MIN(1,F177*E181)</f>
        <v>#N/A</v>
      </c>
      <c r="G179" s="2">
        <v>8</v>
      </c>
      <c r="H179" s="4">
        <f t="shared" si="150"/>
        <v>0</v>
      </c>
      <c r="I179" s="4">
        <f t="shared" si="151"/>
        <v>0</v>
      </c>
      <c r="J179" s="4">
        <f t="shared" si="152"/>
        <v>0</v>
      </c>
      <c r="K179" s="4">
        <f t="shared" si="153"/>
        <v>0</v>
      </c>
      <c r="L179" s="4">
        <f t="shared" si="154"/>
        <v>0</v>
      </c>
      <c r="M179" s="4">
        <f t="shared" si="155"/>
        <v>0</v>
      </c>
      <c r="N179" s="4">
        <f t="shared" si="156"/>
        <v>0</v>
      </c>
      <c r="O179" s="4">
        <f t="shared" si="157"/>
        <v>0</v>
      </c>
      <c r="P179" s="4">
        <f t="shared" si="158"/>
        <v>0</v>
      </c>
      <c r="Q179" s="4">
        <f t="shared" si="159"/>
        <v>0</v>
      </c>
    </row>
    <row r="180" spans="2:17" x14ac:dyDescent="0.25">
      <c r="C180" s="104">
        <f t="shared" si="161"/>
        <v>0</v>
      </c>
      <c r="D180" s="7">
        <f t="shared" si="162"/>
        <v>0</v>
      </c>
      <c r="E180" s="4">
        <f>IF(C180="Y",LOOKUP(D180,BD$9:BM$10),0)</f>
        <v>0</v>
      </c>
      <c r="G180" s="2">
        <v>9</v>
      </c>
      <c r="H180" s="4">
        <f t="shared" si="150"/>
        <v>0</v>
      </c>
      <c r="I180" s="4">
        <f t="shared" si="151"/>
        <v>0</v>
      </c>
      <c r="J180" s="4">
        <f t="shared" si="152"/>
        <v>0</v>
      </c>
      <c r="K180" s="4">
        <f t="shared" si="153"/>
        <v>0</v>
      </c>
      <c r="L180" s="4">
        <f t="shared" si="154"/>
        <v>0</v>
      </c>
      <c r="M180" s="4">
        <f t="shared" si="155"/>
        <v>0</v>
      </c>
      <c r="N180" s="4">
        <f t="shared" si="156"/>
        <v>0</v>
      </c>
      <c r="O180" s="4">
        <f t="shared" si="157"/>
        <v>0</v>
      </c>
      <c r="P180" s="4">
        <f t="shared" si="158"/>
        <v>0</v>
      </c>
      <c r="Q180" s="4">
        <f t="shared" si="159"/>
        <v>0</v>
      </c>
    </row>
    <row r="181" spans="2:17" x14ac:dyDescent="0.25">
      <c r="E181" s="10">
        <f>SUM(E177:E180)</f>
        <v>0</v>
      </c>
      <c r="G181" s="2">
        <v>10</v>
      </c>
      <c r="H181" s="4">
        <f t="shared" si="150"/>
        <v>0</v>
      </c>
      <c r="I181" s="4">
        <f t="shared" si="151"/>
        <v>0</v>
      </c>
      <c r="J181" s="4">
        <f t="shared" si="152"/>
        <v>0</v>
      </c>
      <c r="K181" s="4">
        <f t="shared" si="153"/>
        <v>0</v>
      </c>
      <c r="L181" s="4">
        <f t="shared" si="154"/>
        <v>0</v>
      </c>
      <c r="M181" s="4">
        <f t="shared" si="155"/>
        <v>0</v>
      </c>
      <c r="N181" s="4">
        <f t="shared" si="156"/>
        <v>0</v>
      </c>
      <c r="O181" s="4">
        <f t="shared" si="157"/>
        <v>0</v>
      </c>
      <c r="P181" s="4">
        <f t="shared" si="158"/>
        <v>0</v>
      </c>
      <c r="Q181" s="4">
        <f t="shared" si="159"/>
        <v>0</v>
      </c>
    </row>
    <row r="182" spans="2:17" x14ac:dyDescent="0.25">
      <c r="B182" s="2">
        <v>3</v>
      </c>
      <c r="C182" s="104">
        <f>+E133</f>
        <v>0</v>
      </c>
      <c r="D182" s="105">
        <f>+E130</f>
        <v>0</v>
      </c>
      <c r="E182" s="4">
        <f>IF(C182="Y",LOOKUP(D182,BD$3:BM$4),0)</f>
        <v>0</v>
      </c>
      <c r="F182" s="2" t="e">
        <f>LOOKUP(D182,BD$12:BM$13)</f>
        <v>#N/A</v>
      </c>
      <c r="G182" s="4"/>
      <c r="H182" s="4">
        <f>MAX(H172:H181)</f>
        <v>0</v>
      </c>
      <c r="I182" s="4">
        <f t="shared" ref="I182:Q182" si="163">MAX(I172:I181)</f>
        <v>0</v>
      </c>
      <c r="J182" s="4">
        <f t="shared" si="163"/>
        <v>0</v>
      </c>
      <c r="K182" s="4">
        <f t="shared" si="163"/>
        <v>0</v>
      </c>
      <c r="L182" s="4">
        <f t="shared" si="163"/>
        <v>0</v>
      </c>
      <c r="M182" s="4">
        <f t="shared" si="163"/>
        <v>0</v>
      </c>
      <c r="N182" s="4">
        <f t="shared" si="163"/>
        <v>0</v>
      </c>
      <c r="O182" s="4">
        <f t="shared" si="163"/>
        <v>0</v>
      </c>
      <c r="P182" s="4">
        <f t="shared" si="163"/>
        <v>0</v>
      </c>
      <c r="Q182" s="4">
        <f t="shared" si="163"/>
        <v>0</v>
      </c>
    </row>
    <row r="183" spans="2:17" x14ac:dyDescent="0.25">
      <c r="C183" s="104">
        <f t="shared" ref="C183:C185" si="164">+E134</f>
        <v>0</v>
      </c>
      <c r="D183" s="7">
        <f>+D182</f>
        <v>0</v>
      </c>
      <c r="E183" s="4">
        <f>IF(C183="Y",LOOKUP(D183,BD$5:BM$6),0)</f>
        <v>0</v>
      </c>
    </row>
    <row r="184" spans="2:17" x14ac:dyDescent="0.25">
      <c r="C184" s="104">
        <f t="shared" si="164"/>
        <v>0</v>
      </c>
      <c r="D184" s="7">
        <f t="shared" ref="D184:D185" si="165">+D183</f>
        <v>0</v>
      </c>
      <c r="E184" s="4">
        <f>IF(C184="Y",LOOKUP(D184,BD$7:BM$8),0)</f>
        <v>0</v>
      </c>
      <c r="F184" s="4" t="e">
        <f>MIN(1,F182*E186)</f>
        <v>#N/A</v>
      </c>
    </row>
    <row r="185" spans="2:17" x14ac:dyDescent="0.25">
      <c r="C185" s="104">
        <f t="shared" si="164"/>
        <v>0</v>
      </c>
      <c r="D185" s="7">
        <f t="shared" si="165"/>
        <v>0</v>
      </c>
      <c r="E185" s="4">
        <f>IF(C185="Y",LOOKUP(D185,BD$9:BM$10),0)</f>
        <v>0</v>
      </c>
    </row>
    <row r="186" spans="2:17" x14ac:dyDescent="0.25">
      <c r="E186" s="10">
        <f>SUM(E182:E185)</f>
        <v>0</v>
      </c>
    </row>
    <row r="187" spans="2:17" x14ac:dyDescent="0.25">
      <c r="B187" s="2">
        <v>4</v>
      </c>
      <c r="C187" s="104">
        <f>+F133</f>
        <v>0</v>
      </c>
      <c r="D187" s="105">
        <f>+F130</f>
        <v>0</v>
      </c>
      <c r="E187" s="4">
        <f>IF(C187="Y",LOOKUP(D187,BD$3:BM$4),0)</f>
        <v>0</v>
      </c>
      <c r="F187" s="2" t="e">
        <f>LOOKUP(D187,BD$12:BM$13)</f>
        <v>#N/A</v>
      </c>
      <c r="G187" s="4"/>
      <c r="H187" s="4"/>
      <c r="I187" s="4"/>
      <c r="J187" s="4"/>
      <c r="K187" s="4"/>
      <c r="L187" s="4"/>
      <c r="M187" s="4"/>
    </row>
    <row r="188" spans="2:17" x14ac:dyDescent="0.25">
      <c r="C188" s="104">
        <f t="shared" ref="C188:C190" si="166">+F134</f>
        <v>0</v>
      </c>
      <c r="D188" s="7">
        <f>+D187</f>
        <v>0</v>
      </c>
      <c r="E188" s="4">
        <f>IF(C188="Y",LOOKUP(D188,BD$5:BM$6),0)</f>
        <v>0</v>
      </c>
    </row>
    <row r="189" spans="2:17" x14ac:dyDescent="0.25">
      <c r="C189" s="104">
        <f t="shared" si="166"/>
        <v>0</v>
      </c>
      <c r="D189" s="7">
        <f t="shared" ref="D189:D190" si="167">+D188</f>
        <v>0</v>
      </c>
      <c r="E189" s="4">
        <f>IF(C189="Y",LOOKUP(D189,BD$7:BM$8),0)</f>
        <v>0</v>
      </c>
      <c r="F189" s="4" t="e">
        <f>MIN(1,F187*E191)</f>
        <v>#N/A</v>
      </c>
    </row>
    <row r="190" spans="2:17" x14ac:dyDescent="0.25">
      <c r="C190" s="104">
        <f t="shared" si="166"/>
        <v>0</v>
      </c>
      <c r="D190" s="7">
        <f t="shared" si="167"/>
        <v>0</v>
      </c>
      <c r="E190" s="4">
        <f>IF(C190="Y",LOOKUP(D190,BD$9:BM$10),0)</f>
        <v>0</v>
      </c>
    </row>
    <row r="191" spans="2:17" x14ac:dyDescent="0.25">
      <c r="E191" s="10">
        <f>SUM(E187:E190)</f>
        <v>0</v>
      </c>
    </row>
    <row r="192" spans="2:17" x14ac:dyDescent="0.25">
      <c r="B192" s="2">
        <v>5</v>
      </c>
      <c r="C192" s="104">
        <f>+G133</f>
        <v>0</v>
      </c>
      <c r="D192" s="105">
        <f>+G130</f>
        <v>0</v>
      </c>
      <c r="E192" s="4">
        <f>IF(C192="Y",LOOKUP(D192,BD$3:BM$4),0)</f>
        <v>0</v>
      </c>
      <c r="F192" s="2" t="e">
        <f>LOOKUP(D192,BD$12:BM$13)</f>
        <v>#N/A</v>
      </c>
      <c r="G192" s="4"/>
      <c r="H192" s="4"/>
      <c r="I192" s="4"/>
      <c r="J192" s="4"/>
      <c r="K192" s="4"/>
      <c r="L192" s="4"/>
      <c r="M192" s="4"/>
    </row>
    <row r="193" spans="2:13" x14ac:dyDescent="0.25">
      <c r="C193" s="104">
        <f t="shared" ref="C193:C195" si="168">+G134</f>
        <v>0</v>
      </c>
      <c r="D193" s="7">
        <f>+D192</f>
        <v>0</v>
      </c>
      <c r="E193" s="4">
        <f>IF(C193="Y",LOOKUP(D193,BD$5:BM$6),0)</f>
        <v>0</v>
      </c>
    </row>
    <row r="194" spans="2:13" x14ac:dyDescent="0.25">
      <c r="C194" s="104">
        <f t="shared" si="168"/>
        <v>0</v>
      </c>
      <c r="D194" s="7">
        <f t="shared" ref="D194:D195" si="169">+D193</f>
        <v>0</v>
      </c>
      <c r="E194" s="4">
        <f>IF(C194="Y",LOOKUP(D194,BD$7:BM$8),0)</f>
        <v>0</v>
      </c>
      <c r="F194" s="4" t="e">
        <f>MIN(1,F192*E196)</f>
        <v>#N/A</v>
      </c>
    </row>
    <row r="195" spans="2:13" x14ac:dyDescent="0.25">
      <c r="C195" s="104">
        <f t="shared" si="168"/>
        <v>0</v>
      </c>
      <c r="D195" s="7">
        <f t="shared" si="169"/>
        <v>0</v>
      </c>
      <c r="E195" s="4">
        <f>IF(C195="Y",LOOKUP(D195,BD$9:BM$10),0)</f>
        <v>0</v>
      </c>
    </row>
    <row r="196" spans="2:13" x14ac:dyDescent="0.25">
      <c r="E196" s="10">
        <f>SUM(E192:E195)</f>
        <v>0</v>
      </c>
    </row>
    <row r="197" spans="2:13" x14ac:dyDescent="0.25">
      <c r="B197" s="2">
        <v>6</v>
      </c>
      <c r="C197" s="104">
        <f>+H133</f>
        <v>0</v>
      </c>
      <c r="D197" s="105">
        <f>+H130</f>
        <v>0</v>
      </c>
      <c r="E197" s="4">
        <f>IF(C197="Y",LOOKUP(D197,BD$3:BM$4),0)</f>
        <v>0</v>
      </c>
      <c r="F197" s="2" t="e">
        <f>LOOKUP(D197,BD$12:BM$13)</f>
        <v>#N/A</v>
      </c>
      <c r="G197" s="4"/>
      <c r="H197" s="4"/>
      <c r="I197" s="4"/>
      <c r="J197" s="4"/>
      <c r="K197" s="4"/>
      <c r="L197" s="4"/>
      <c r="M197" s="4"/>
    </row>
    <row r="198" spans="2:13" x14ac:dyDescent="0.25">
      <c r="C198" s="104">
        <f t="shared" ref="C198:C200" si="170">+H134</f>
        <v>0</v>
      </c>
      <c r="D198" s="7">
        <f>+D197</f>
        <v>0</v>
      </c>
      <c r="E198" s="4">
        <f>IF(C198="Y",LOOKUP(D198,BD$5:BM$6),0)</f>
        <v>0</v>
      </c>
    </row>
    <row r="199" spans="2:13" x14ac:dyDescent="0.25">
      <c r="C199" s="104">
        <f t="shared" si="170"/>
        <v>0</v>
      </c>
      <c r="D199" s="7">
        <f t="shared" ref="D199:D200" si="171">+D198</f>
        <v>0</v>
      </c>
      <c r="E199" s="4">
        <f>IF(C199="Y",LOOKUP(D199,BD$7:BM$8),0)</f>
        <v>0</v>
      </c>
      <c r="F199" s="4" t="e">
        <f>MIN(1,F197*E201)</f>
        <v>#N/A</v>
      </c>
    </row>
    <row r="200" spans="2:13" x14ac:dyDescent="0.25">
      <c r="C200" s="104">
        <f t="shared" si="170"/>
        <v>0</v>
      </c>
      <c r="D200" s="7">
        <f t="shared" si="171"/>
        <v>0</v>
      </c>
      <c r="E200" s="4">
        <f>IF(C200="Y",LOOKUP(D200,BD$9:BM$10),0)</f>
        <v>0</v>
      </c>
    </row>
    <row r="201" spans="2:13" x14ac:dyDescent="0.25">
      <c r="E201" s="10">
        <f>SUM(E197:E200)</f>
        <v>0</v>
      </c>
    </row>
    <row r="202" spans="2:13" x14ac:dyDescent="0.25">
      <c r="B202" s="2">
        <v>7</v>
      </c>
      <c r="C202" s="104">
        <f>+I133</f>
        <v>0</v>
      </c>
      <c r="D202" s="105">
        <f>+I130</f>
        <v>0</v>
      </c>
      <c r="E202" s="4">
        <f>IF(C202="Y",LOOKUP(D202,BD$3:BM$4),0)</f>
        <v>0</v>
      </c>
      <c r="F202" s="2" t="e">
        <f>LOOKUP(D202,BD$12:BM$13)</f>
        <v>#N/A</v>
      </c>
      <c r="G202" s="4"/>
      <c r="H202" s="4"/>
      <c r="I202" s="4"/>
      <c r="J202" s="4"/>
      <c r="K202" s="4"/>
      <c r="L202" s="4"/>
      <c r="M202" s="4"/>
    </row>
    <row r="203" spans="2:13" x14ac:dyDescent="0.25">
      <c r="C203" s="104">
        <f t="shared" ref="C203:C205" si="172">+I134</f>
        <v>0</v>
      </c>
      <c r="D203" s="7">
        <f>+D202</f>
        <v>0</v>
      </c>
      <c r="E203" s="4">
        <f>IF(C203="Y",LOOKUP(D203,BD$5:BM$6),0)</f>
        <v>0</v>
      </c>
    </row>
    <row r="204" spans="2:13" x14ac:dyDescent="0.25">
      <c r="C204" s="104">
        <f t="shared" si="172"/>
        <v>0</v>
      </c>
      <c r="D204" s="7">
        <f t="shared" ref="D204:D205" si="173">+D203</f>
        <v>0</v>
      </c>
      <c r="E204" s="4">
        <f>IF(C204="Y",LOOKUP(D204,BD$7:BM$8),0)</f>
        <v>0</v>
      </c>
      <c r="F204" s="4" t="e">
        <f>MIN(1,F202*E206)</f>
        <v>#N/A</v>
      </c>
    </row>
    <row r="205" spans="2:13" x14ac:dyDescent="0.25">
      <c r="C205" s="104">
        <f t="shared" si="172"/>
        <v>0</v>
      </c>
      <c r="D205" s="7">
        <f t="shared" si="173"/>
        <v>0</v>
      </c>
      <c r="E205" s="4">
        <f>IF(C205="Y",LOOKUP(D205,BD$9:BM$10),0)</f>
        <v>0</v>
      </c>
    </row>
    <row r="206" spans="2:13" x14ac:dyDescent="0.25">
      <c r="E206" s="10">
        <f>SUM(E202:E205)</f>
        <v>0</v>
      </c>
    </row>
    <row r="207" spans="2:13" x14ac:dyDescent="0.25">
      <c r="B207" s="2">
        <v>8</v>
      </c>
      <c r="C207" s="104">
        <f>+J133</f>
        <v>0</v>
      </c>
      <c r="D207" s="105">
        <f>+J130</f>
        <v>0</v>
      </c>
      <c r="E207" s="4">
        <f>IF(C207="Y",LOOKUP(D207,BD$3:BM$4),0)</f>
        <v>0</v>
      </c>
      <c r="F207" s="2" t="e">
        <f>LOOKUP(D207,BD$12:BM$13)</f>
        <v>#N/A</v>
      </c>
      <c r="G207" s="4"/>
      <c r="H207" s="4"/>
      <c r="I207" s="4"/>
      <c r="J207" s="4"/>
      <c r="K207" s="4"/>
      <c r="L207" s="4"/>
      <c r="M207" s="4"/>
    </row>
    <row r="208" spans="2:13" x14ac:dyDescent="0.25">
      <c r="C208" s="104">
        <f t="shared" ref="C208:C210" si="174">+J134</f>
        <v>0</v>
      </c>
      <c r="D208" s="7">
        <f>+D207</f>
        <v>0</v>
      </c>
      <c r="E208" s="4">
        <f>IF(C208="Y",LOOKUP(D208,BD$5:BM$6),0)</f>
        <v>0</v>
      </c>
    </row>
    <row r="209" spans="2:13" x14ac:dyDescent="0.25">
      <c r="C209" s="104">
        <f t="shared" si="174"/>
        <v>0</v>
      </c>
      <c r="D209" s="7">
        <f t="shared" ref="D209:D210" si="175">+D208</f>
        <v>0</v>
      </c>
      <c r="E209" s="4">
        <f>IF(C209="Y",LOOKUP(D209,BD$7:BM$8),0)</f>
        <v>0</v>
      </c>
      <c r="F209" s="4" t="e">
        <f>MIN(1,F207*E211)</f>
        <v>#N/A</v>
      </c>
    </row>
    <row r="210" spans="2:13" x14ac:dyDescent="0.25">
      <c r="C210" s="104">
        <f t="shared" si="174"/>
        <v>0</v>
      </c>
      <c r="D210" s="7">
        <f t="shared" si="175"/>
        <v>0</v>
      </c>
      <c r="E210" s="4">
        <f>IF(C210="Y",LOOKUP(D210,BD$9:BM$10),0)</f>
        <v>0</v>
      </c>
    </row>
    <row r="211" spans="2:13" x14ac:dyDescent="0.25">
      <c r="E211" s="10">
        <f>SUM(E207:E210)</f>
        <v>0</v>
      </c>
    </row>
    <row r="212" spans="2:13" x14ac:dyDescent="0.25">
      <c r="B212" s="2">
        <v>9</v>
      </c>
      <c r="C212" s="104">
        <f>+K133</f>
        <v>0</v>
      </c>
      <c r="D212" s="105">
        <f>+K130</f>
        <v>0</v>
      </c>
      <c r="E212" s="4">
        <f>IF(C212="Y",LOOKUP(D212,BD$3:BM$4),0)</f>
        <v>0</v>
      </c>
      <c r="F212" s="2" t="e">
        <f>LOOKUP(D212,BD$12:BM$13)</f>
        <v>#N/A</v>
      </c>
      <c r="G212" s="4"/>
      <c r="H212" s="4"/>
      <c r="I212" s="4"/>
      <c r="J212" s="4"/>
      <c r="K212" s="4"/>
      <c r="L212" s="4"/>
      <c r="M212" s="4"/>
    </row>
    <row r="213" spans="2:13" x14ac:dyDescent="0.25">
      <c r="C213" s="104">
        <f t="shared" ref="C213:C215" si="176">+K134</f>
        <v>0</v>
      </c>
      <c r="D213" s="7">
        <f>+D212</f>
        <v>0</v>
      </c>
      <c r="E213" s="4">
        <f>IF(C213="Y",LOOKUP(D213,BD$5:BM$6),0)</f>
        <v>0</v>
      </c>
    </row>
    <row r="214" spans="2:13" x14ac:dyDescent="0.25">
      <c r="C214" s="104">
        <f t="shared" si="176"/>
        <v>0</v>
      </c>
      <c r="D214" s="7">
        <f t="shared" ref="D214:D215" si="177">+D213</f>
        <v>0</v>
      </c>
      <c r="E214" s="4">
        <f>IF(C214="Y",LOOKUP(D214,BD$7:BM$8),0)</f>
        <v>0</v>
      </c>
      <c r="F214" s="4" t="e">
        <f>MIN(1,F212*E216)</f>
        <v>#N/A</v>
      </c>
    </row>
    <row r="215" spans="2:13" x14ac:dyDescent="0.25">
      <c r="C215" s="104">
        <f t="shared" si="176"/>
        <v>0</v>
      </c>
      <c r="D215" s="7">
        <f t="shared" si="177"/>
        <v>0</v>
      </c>
      <c r="E215" s="4">
        <f>IF(C215="Y",LOOKUP(D215,BD$9:BM$10),0)</f>
        <v>0</v>
      </c>
    </row>
    <row r="216" spans="2:13" x14ac:dyDescent="0.25">
      <c r="E216" s="10">
        <f>SUM(E212:E215)</f>
        <v>0</v>
      </c>
    </row>
    <row r="217" spans="2:13" x14ac:dyDescent="0.25">
      <c r="B217" s="2">
        <v>10</v>
      </c>
      <c r="C217" s="104">
        <f>+L133</f>
        <v>0</v>
      </c>
      <c r="D217" s="105">
        <f>+L130</f>
        <v>0</v>
      </c>
      <c r="E217" s="4">
        <f>IF(C217="Y",LOOKUP(D217,BD$3:BM$4),0)</f>
        <v>0</v>
      </c>
      <c r="F217" s="2" t="e">
        <f>LOOKUP(D217,BD$12:BM$13)</f>
        <v>#N/A</v>
      </c>
      <c r="G217" s="4"/>
      <c r="H217" s="4"/>
      <c r="I217" s="4"/>
      <c r="J217" s="4"/>
      <c r="K217" s="4"/>
      <c r="L217" s="4"/>
      <c r="M217" s="4"/>
    </row>
    <row r="218" spans="2:13" x14ac:dyDescent="0.25">
      <c r="C218" s="104">
        <f t="shared" ref="C218:C220" si="178">+L134</f>
        <v>0</v>
      </c>
      <c r="D218" s="7">
        <f>+D217</f>
        <v>0</v>
      </c>
      <c r="E218" s="4">
        <f>IF(C218="Y",LOOKUP(D218,BD$5:BM$6),0)</f>
        <v>0</v>
      </c>
    </row>
    <row r="219" spans="2:13" x14ac:dyDescent="0.25">
      <c r="C219" s="104">
        <f t="shared" si="178"/>
        <v>0</v>
      </c>
      <c r="D219" s="7">
        <f t="shared" ref="D219:D220" si="179">+D218</f>
        <v>0</v>
      </c>
      <c r="E219" s="4">
        <f>IF(C219="Y",LOOKUP(D219,BD$7:BM$8),0)</f>
        <v>0</v>
      </c>
      <c r="F219" s="4" t="e">
        <f>MIN(1,F217*E221)</f>
        <v>#N/A</v>
      </c>
    </row>
    <row r="220" spans="2:13" x14ac:dyDescent="0.25">
      <c r="C220" s="104">
        <f t="shared" si="178"/>
        <v>0</v>
      </c>
      <c r="D220" s="7">
        <f t="shared" si="179"/>
        <v>0</v>
      </c>
      <c r="E220" s="4">
        <f>IF(C220="Y",LOOKUP(D220,BD$9:BM$10),0)</f>
        <v>0</v>
      </c>
    </row>
    <row r="221" spans="2:13" x14ac:dyDescent="0.25">
      <c r="E221" s="10">
        <f>SUM(E217:E220)</f>
        <v>0</v>
      </c>
    </row>
    <row r="225" spans="3:13" x14ac:dyDescent="0.25">
      <c r="C225" s="8" t="str">
        <f>+C104</f>
        <v/>
      </c>
      <c r="D225" s="8" t="str">
        <f t="shared" ref="D225:L225" si="180">+D104</f>
        <v/>
      </c>
      <c r="E225" s="8" t="str">
        <f t="shared" si="180"/>
        <v/>
      </c>
      <c r="F225" s="8" t="str">
        <f t="shared" si="180"/>
        <v/>
      </c>
      <c r="G225" s="8" t="str">
        <f t="shared" si="180"/>
        <v/>
      </c>
      <c r="H225" s="8" t="str">
        <f t="shared" si="180"/>
        <v/>
      </c>
      <c r="I225" s="8" t="str">
        <f t="shared" si="180"/>
        <v/>
      </c>
      <c r="J225" s="8" t="str">
        <f t="shared" si="180"/>
        <v/>
      </c>
      <c r="K225" s="8" t="str">
        <f t="shared" si="180"/>
        <v/>
      </c>
      <c r="L225" s="8" t="str">
        <f t="shared" si="180"/>
        <v/>
      </c>
      <c r="M225" s="145" t="e">
        <f>AVERAGE(C225:L226)</f>
        <v>#DIV/0!</v>
      </c>
    </row>
    <row r="226" spans="3:13" x14ac:dyDescent="0.25">
      <c r="C226" s="8" t="str">
        <f>+C151</f>
        <v/>
      </c>
      <c r="D226" s="8" t="str">
        <f t="shared" ref="D226:L226" si="181">+D151</f>
        <v/>
      </c>
      <c r="E226" s="8" t="str">
        <f t="shared" si="181"/>
        <v/>
      </c>
      <c r="F226" s="8" t="str">
        <f t="shared" si="181"/>
        <v/>
      </c>
      <c r="G226" s="8" t="str">
        <f t="shared" si="181"/>
        <v/>
      </c>
      <c r="H226" s="8" t="str">
        <f t="shared" si="181"/>
        <v/>
      </c>
      <c r="I226" s="8" t="str">
        <f t="shared" si="181"/>
        <v/>
      </c>
      <c r="J226" s="8" t="str">
        <f t="shared" si="181"/>
        <v/>
      </c>
      <c r="K226" s="8" t="str">
        <f t="shared" si="181"/>
        <v/>
      </c>
      <c r="L226" s="8" t="str">
        <f t="shared" si="181"/>
        <v/>
      </c>
      <c r="M226" s="8"/>
    </row>
    <row r="229" spans="3:13" x14ac:dyDescent="0.25">
      <c r="C229" s="27" t="str">
        <f>+C119</f>
        <v/>
      </c>
      <c r="D229" s="27" t="str">
        <f t="shared" ref="D229:L229" si="182">+D119</f>
        <v/>
      </c>
      <c r="E229" s="27" t="str">
        <f t="shared" si="182"/>
        <v/>
      </c>
      <c r="F229" s="27" t="str">
        <f t="shared" si="182"/>
        <v/>
      </c>
      <c r="G229" s="27" t="str">
        <f t="shared" si="182"/>
        <v/>
      </c>
      <c r="H229" s="27" t="str">
        <f t="shared" si="182"/>
        <v/>
      </c>
      <c r="I229" s="27" t="str">
        <f t="shared" si="182"/>
        <v/>
      </c>
      <c r="J229" s="27" t="str">
        <f t="shared" si="182"/>
        <v/>
      </c>
      <c r="K229" s="27" t="str">
        <f t="shared" si="182"/>
        <v/>
      </c>
      <c r="L229" s="27" t="str">
        <f t="shared" si="182"/>
        <v/>
      </c>
      <c r="M229" s="145" t="e">
        <f>AVERAGE(C229:L230)</f>
        <v>#DIV/0!</v>
      </c>
    </row>
    <row r="230" spans="3:13" x14ac:dyDescent="0.25">
      <c r="C230" s="27" t="str">
        <f>+C166</f>
        <v/>
      </c>
      <c r="D230" s="27" t="str">
        <f t="shared" ref="D230:L230" si="183">+D166</f>
        <v/>
      </c>
      <c r="E230" s="27" t="str">
        <f t="shared" si="183"/>
        <v/>
      </c>
      <c r="F230" s="27" t="str">
        <f t="shared" si="183"/>
        <v/>
      </c>
      <c r="G230" s="27" t="str">
        <f t="shared" si="183"/>
        <v/>
      </c>
      <c r="H230" s="27" t="str">
        <f t="shared" si="183"/>
        <v/>
      </c>
      <c r="I230" s="27" t="str">
        <f t="shared" si="183"/>
        <v/>
      </c>
      <c r="J230" s="27" t="str">
        <f t="shared" si="183"/>
        <v/>
      </c>
      <c r="K230" s="27" t="str">
        <f t="shared" si="183"/>
        <v/>
      </c>
      <c r="L230" s="27" t="str">
        <f t="shared" si="183"/>
        <v/>
      </c>
    </row>
  </sheetData>
  <conditionalFormatting sqref="G6:G1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:H1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:I1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S24:DL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43BEA-7DE9-4475-935F-A8155E3FA1B5}">
  <dimension ref="B1:M150"/>
  <sheetViews>
    <sheetView showGridLines="0" workbookViewId="0">
      <selection activeCell="B2" sqref="B2:D2"/>
    </sheetView>
  </sheetViews>
  <sheetFormatPr defaultRowHeight="15" x14ac:dyDescent="0.25"/>
  <cols>
    <col min="1" max="1" width="2.140625" style="2" customWidth="1"/>
    <col min="2" max="2" width="25.28515625" style="3" customWidth="1"/>
    <col min="3" max="12" width="15.28515625" style="2" customWidth="1"/>
    <col min="13" max="16384" width="9.140625" style="2"/>
  </cols>
  <sheetData>
    <row r="1" spans="2:13" ht="15.75" thickBot="1" x14ac:dyDescent="0.3"/>
    <row r="2" spans="2:13" ht="24" thickBot="1" x14ac:dyDescent="0.3">
      <c r="B2" s="206" t="s">
        <v>114</v>
      </c>
      <c r="C2" s="207"/>
      <c r="D2" s="208"/>
      <c r="E2" s="209" t="s">
        <v>115</v>
      </c>
      <c r="F2" s="210"/>
      <c r="G2" s="210"/>
      <c r="H2" s="211"/>
      <c r="I2" s="209" t="s">
        <v>116</v>
      </c>
      <c r="J2" s="210"/>
      <c r="K2" s="210"/>
      <c r="L2" s="211"/>
      <c r="M2" s="103"/>
    </row>
    <row r="3" spans="2:13" ht="15.75" thickBot="1" x14ac:dyDescent="0.3"/>
    <row r="4" spans="2:13" ht="24.75" customHeight="1" thickBot="1" x14ac:dyDescent="0.3">
      <c r="B4" s="89" t="s">
        <v>112</v>
      </c>
      <c r="C4" s="78" t="s">
        <v>10</v>
      </c>
      <c r="D4" s="79" t="s">
        <v>11</v>
      </c>
      <c r="E4" s="80" t="s">
        <v>12</v>
      </c>
      <c r="F4" s="79" t="s">
        <v>13</v>
      </c>
      <c r="G4" s="80" t="s">
        <v>14</v>
      </c>
      <c r="H4" s="79" t="s">
        <v>15</v>
      </c>
      <c r="I4" s="80" t="s">
        <v>16</v>
      </c>
      <c r="J4" s="79" t="s">
        <v>17</v>
      </c>
      <c r="K4" s="80" t="s">
        <v>18</v>
      </c>
      <c r="L4" s="79" t="s">
        <v>19</v>
      </c>
    </row>
    <row r="5" spans="2:13" ht="24.75" customHeight="1" x14ac:dyDescent="0.25">
      <c r="B5" s="81" t="s">
        <v>86</v>
      </c>
      <c r="C5" s="17">
        <f>+'R1'!$AU6</f>
        <v>0</v>
      </c>
      <c r="D5" s="87">
        <f>+'R1'!$AU7</f>
        <v>0</v>
      </c>
      <c r="E5" s="17">
        <f>+'R1'!$AU8</f>
        <v>0</v>
      </c>
      <c r="F5" s="87">
        <f>+'R1'!$AU9</f>
        <v>0</v>
      </c>
      <c r="G5" s="17">
        <f>+'R1'!$AU10</f>
        <v>0</v>
      </c>
      <c r="H5" s="87">
        <f>+'R1'!$AU11</f>
        <v>0</v>
      </c>
      <c r="I5" s="17">
        <f>+'R1'!$AU12</f>
        <v>0</v>
      </c>
      <c r="J5" s="87">
        <f>+'R1'!$AU13</f>
        <v>0</v>
      </c>
      <c r="K5" s="17">
        <f>+'R1'!$AU14</f>
        <v>0</v>
      </c>
      <c r="L5" s="87">
        <f>+'R1'!$AU15</f>
        <v>0</v>
      </c>
    </row>
    <row r="6" spans="2:13" ht="24.75" customHeight="1" x14ac:dyDescent="0.25">
      <c r="B6" s="82" t="s">
        <v>87</v>
      </c>
      <c r="C6" s="7">
        <f>+'R1'!$AU16</f>
        <v>0</v>
      </c>
      <c r="D6" s="40">
        <f>+'R1'!$AU17</f>
        <v>0</v>
      </c>
      <c r="E6" s="7">
        <f>+'R1'!$AU18</f>
        <v>0</v>
      </c>
      <c r="F6" s="40">
        <f>+'R1'!$AU19</f>
        <v>0</v>
      </c>
      <c r="G6" s="7">
        <f>+'R1'!$AU20</f>
        <v>0</v>
      </c>
      <c r="H6" s="40">
        <f>+'R1'!$AU21</f>
        <v>0</v>
      </c>
      <c r="I6" s="7">
        <f>+'R1'!$AU22</f>
        <v>0</v>
      </c>
      <c r="J6" s="40">
        <f>+'R1'!$AU23</f>
        <v>0</v>
      </c>
      <c r="K6" s="7">
        <f>+'R1'!$AU24</f>
        <v>0</v>
      </c>
      <c r="L6" s="40">
        <f>+'R1'!$AU25</f>
        <v>0</v>
      </c>
    </row>
    <row r="7" spans="2:13" ht="24.75" customHeight="1" thickBot="1" x14ac:dyDescent="0.3">
      <c r="B7" s="90" t="s">
        <v>88</v>
      </c>
      <c r="C7" s="91">
        <f>SUM(C5:C6)</f>
        <v>0</v>
      </c>
      <c r="D7" s="92">
        <f t="shared" ref="D7:L7" si="0">SUM(D5:D6)</f>
        <v>0</v>
      </c>
      <c r="E7" s="91">
        <f t="shared" si="0"/>
        <v>0</v>
      </c>
      <c r="F7" s="92">
        <f t="shared" si="0"/>
        <v>0</v>
      </c>
      <c r="G7" s="91">
        <f t="shared" si="0"/>
        <v>0</v>
      </c>
      <c r="H7" s="92">
        <f t="shared" si="0"/>
        <v>0</v>
      </c>
      <c r="I7" s="91">
        <f t="shared" si="0"/>
        <v>0</v>
      </c>
      <c r="J7" s="92">
        <f t="shared" si="0"/>
        <v>0</v>
      </c>
      <c r="K7" s="91">
        <f t="shared" si="0"/>
        <v>0</v>
      </c>
      <c r="L7" s="92">
        <f t="shared" si="0"/>
        <v>0</v>
      </c>
    </row>
    <row r="8" spans="2:13" ht="24.75" customHeight="1" thickBot="1" x14ac:dyDescent="0.3">
      <c r="B8" s="84" t="s">
        <v>93</v>
      </c>
      <c r="C8" s="85" t="str">
        <f>IFERROR(C7/SUM($C7:$L7),"")</f>
        <v/>
      </c>
      <c r="D8" s="88" t="str">
        <f t="shared" ref="D8:L8" si="1">IFERROR(D7/SUM($C7:$L7),"")</f>
        <v/>
      </c>
      <c r="E8" s="85" t="str">
        <f t="shared" si="1"/>
        <v/>
      </c>
      <c r="F8" s="88" t="str">
        <f t="shared" si="1"/>
        <v/>
      </c>
      <c r="G8" s="85" t="str">
        <f t="shared" si="1"/>
        <v/>
      </c>
      <c r="H8" s="88" t="str">
        <f t="shared" si="1"/>
        <v/>
      </c>
      <c r="I8" s="85" t="str">
        <f t="shared" si="1"/>
        <v/>
      </c>
      <c r="J8" s="88" t="str">
        <f t="shared" si="1"/>
        <v/>
      </c>
      <c r="K8" s="85" t="str">
        <f t="shared" si="1"/>
        <v/>
      </c>
      <c r="L8" s="88" t="str">
        <f t="shared" si="1"/>
        <v/>
      </c>
    </row>
    <row r="9" spans="2:13" ht="24.75" customHeight="1" x14ac:dyDescent="0.25">
      <c r="B9" s="81" t="s">
        <v>91</v>
      </c>
      <c r="C9" s="17">
        <f>+'Input R1'!E18</f>
        <v>0</v>
      </c>
      <c r="D9" s="87">
        <f>+'Input R1'!F18</f>
        <v>0</v>
      </c>
      <c r="E9" s="17">
        <f>+'Input R1'!G18</f>
        <v>0</v>
      </c>
      <c r="F9" s="87">
        <f>+'Input R1'!H18</f>
        <v>0</v>
      </c>
      <c r="G9" s="17">
        <f>+'Input R1'!I18</f>
        <v>0</v>
      </c>
      <c r="H9" s="87">
        <f>+'Input R1'!J18</f>
        <v>0</v>
      </c>
      <c r="I9" s="17">
        <f>+'Input R1'!K18</f>
        <v>0</v>
      </c>
      <c r="J9" s="87">
        <f>+'Input R1'!L18</f>
        <v>0</v>
      </c>
      <c r="K9" s="17">
        <f>+'Input R1'!M18</f>
        <v>0</v>
      </c>
      <c r="L9" s="87">
        <f>+'Input R1'!N18</f>
        <v>0</v>
      </c>
    </row>
    <row r="10" spans="2:13" ht="24.75" customHeight="1" x14ac:dyDescent="0.25">
      <c r="B10" s="82" t="s">
        <v>92</v>
      </c>
      <c r="C10" s="7">
        <f>+'Input R1'!E37</f>
        <v>0</v>
      </c>
      <c r="D10" s="40">
        <f>+'Input R1'!F37</f>
        <v>0</v>
      </c>
      <c r="E10" s="7">
        <f>+'Input R1'!G37</f>
        <v>0</v>
      </c>
      <c r="F10" s="40">
        <f>+'Input R1'!H37</f>
        <v>0</v>
      </c>
      <c r="G10" s="7">
        <f>+'Input R1'!I37</f>
        <v>0</v>
      </c>
      <c r="H10" s="40">
        <f>+'Input R1'!J37</f>
        <v>0</v>
      </c>
      <c r="I10" s="7">
        <f>+'Input R1'!K37</f>
        <v>0</v>
      </c>
      <c r="J10" s="40">
        <f>+'Input R1'!L37</f>
        <v>0</v>
      </c>
      <c r="K10" s="7">
        <f>+'Input R1'!M37</f>
        <v>0</v>
      </c>
      <c r="L10" s="40">
        <f>+'Input R1'!N37</f>
        <v>0</v>
      </c>
    </row>
    <row r="11" spans="2:13" ht="24.75" customHeight="1" x14ac:dyDescent="0.25">
      <c r="B11" s="82" t="s">
        <v>109</v>
      </c>
      <c r="C11" s="7">
        <f t="shared" ref="C11:L11" si="2">+C9*C5</f>
        <v>0</v>
      </c>
      <c r="D11" s="40">
        <f t="shared" si="2"/>
        <v>0</v>
      </c>
      <c r="E11" s="7">
        <f t="shared" si="2"/>
        <v>0</v>
      </c>
      <c r="F11" s="40">
        <f t="shared" si="2"/>
        <v>0</v>
      </c>
      <c r="G11" s="7">
        <f t="shared" si="2"/>
        <v>0</v>
      </c>
      <c r="H11" s="40">
        <f t="shared" si="2"/>
        <v>0</v>
      </c>
      <c r="I11" s="7">
        <f t="shared" si="2"/>
        <v>0</v>
      </c>
      <c r="J11" s="40">
        <f t="shared" si="2"/>
        <v>0</v>
      </c>
      <c r="K11" s="7">
        <f t="shared" si="2"/>
        <v>0</v>
      </c>
      <c r="L11" s="40">
        <f t="shared" si="2"/>
        <v>0</v>
      </c>
    </row>
    <row r="12" spans="2:13" ht="24.75" customHeight="1" thickBot="1" x14ac:dyDescent="0.3">
      <c r="B12" s="82" t="s">
        <v>110</v>
      </c>
      <c r="C12" s="7">
        <f t="shared" ref="C12:L12" si="3">+C10*C6</f>
        <v>0</v>
      </c>
      <c r="D12" s="40">
        <f t="shared" si="3"/>
        <v>0</v>
      </c>
      <c r="E12" s="7">
        <f t="shared" si="3"/>
        <v>0</v>
      </c>
      <c r="F12" s="40">
        <f t="shared" si="3"/>
        <v>0</v>
      </c>
      <c r="G12" s="7">
        <f t="shared" si="3"/>
        <v>0</v>
      </c>
      <c r="H12" s="40">
        <f t="shared" si="3"/>
        <v>0</v>
      </c>
      <c r="I12" s="7">
        <f t="shared" si="3"/>
        <v>0</v>
      </c>
      <c r="J12" s="40">
        <f t="shared" si="3"/>
        <v>0</v>
      </c>
      <c r="K12" s="7">
        <f t="shared" si="3"/>
        <v>0</v>
      </c>
      <c r="L12" s="40">
        <f t="shared" si="3"/>
        <v>0</v>
      </c>
    </row>
    <row r="13" spans="2:13" ht="24.75" customHeight="1" thickBot="1" x14ac:dyDescent="0.3">
      <c r="B13" s="93" t="s">
        <v>111</v>
      </c>
      <c r="C13" s="94">
        <f>SUM(C11:C12)</f>
        <v>0</v>
      </c>
      <c r="D13" s="95">
        <f t="shared" ref="D13:L13" si="4">SUM(D11:D12)</f>
        <v>0</v>
      </c>
      <c r="E13" s="94">
        <f t="shared" si="4"/>
        <v>0</v>
      </c>
      <c r="F13" s="95">
        <f t="shared" si="4"/>
        <v>0</v>
      </c>
      <c r="G13" s="94">
        <f t="shared" si="4"/>
        <v>0</v>
      </c>
      <c r="H13" s="95">
        <f t="shared" si="4"/>
        <v>0</v>
      </c>
      <c r="I13" s="94">
        <f t="shared" si="4"/>
        <v>0</v>
      </c>
      <c r="J13" s="95">
        <f t="shared" si="4"/>
        <v>0</v>
      </c>
      <c r="K13" s="94">
        <f t="shared" si="4"/>
        <v>0</v>
      </c>
      <c r="L13" s="95">
        <f t="shared" si="4"/>
        <v>0</v>
      </c>
    </row>
    <row r="14" spans="2:13" ht="24.75" customHeight="1" thickBot="1" x14ac:dyDescent="0.3">
      <c r="B14" s="84" t="s">
        <v>94</v>
      </c>
      <c r="C14" s="85" t="str">
        <f>IFERROR(C13/SUM($C13:$L13),"")</f>
        <v/>
      </c>
      <c r="D14" s="88" t="str">
        <f t="shared" ref="D14:L14" si="5">IFERROR(D13/SUM($C13:$L13),"")</f>
        <v/>
      </c>
      <c r="E14" s="85" t="str">
        <f t="shared" si="5"/>
        <v/>
      </c>
      <c r="F14" s="88" t="str">
        <f t="shared" si="5"/>
        <v/>
      </c>
      <c r="G14" s="85" t="str">
        <f t="shared" si="5"/>
        <v/>
      </c>
      <c r="H14" s="88" t="str">
        <f t="shared" si="5"/>
        <v/>
      </c>
      <c r="I14" s="85" t="str">
        <f t="shared" si="5"/>
        <v/>
      </c>
      <c r="J14" s="88" t="str">
        <f t="shared" si="5"/>
        <v/>
      </c>
      <c r="K14" s="85" t="str">
        <f t="shared" si="5"/>
        <v/>
      </c>
      <c r="L14" s="88" t="str">
        <f t="shared" si="5"/>
        <v/>
      </c>
    </row>
    <row r="15" spans="2:13" ht="24.75" customHeight="1" x14ac:dyDescent="0.25">
      <c r="B15" s="81" t="s">
        <v>95</v>
      </c>
      <c r="C15" s="17" t="str">
        <f>+'Input R1'!E17</f>
        <v/>
      </c>
      <c r="D15" s="87" t="str">
        <f>+'Input R1'!F17</f>
        <v/>
      </c>
      <c r="E15" s="17" t="str">
        <f>+'Input R1'!G17</f>
        <v/>
      </c>
      <c r="F15" s="87" t="str">
        <f>+'Input R1'!H17</f>
        <v/>
      </c>
      <c r="G15" s="17" t="str">
        <f>+'Input R1'!I17</f>
        <v/>
      </c>
      <c r="H15" s="87" t="str">
        <f>+'Input R1'!J17</f>
        <v/>
      </c>
      <c r="I15" s="17" t="str">
        <f>+'Input R1'!K17</f>
        <v/>
      </c>
      <c r="J15" s="87" t="str">
        <f>+'Input R1'!L17</f>
        <v/>
      </c>
      <c r="K15" s="17" t="str">
        <f>+'Input R1'!M17</f>
        <v/>
      </c>
      <c r="L15" s="87" t="str">
        <f>+'Input R1'!N17</f>
        <v/>
      </c>
    </row>
    <row r="16" spans="2:13" ht="24.75" customHeight="1" x14ac:dyDescent="0.25">
      <c r="B16" s="82" t="s">
        <v>96</v>
      </c>
      <c r="C16" s="7" t="str">
        <f>+'Input R1'!E36</f>
        <v/>
      </c>
      <c r="D16" s="40" t="str">
        <f>+'Input R1'!F36</f>
        <v/>
      </c>
      <c r="E16" s="7" t="str">
        <f>+'Input R1'!G36</f>
        <v/>
      </c>
      <c r="F16" s="40" t="str">
        <f>+'Input R1'!H36</f>
        <v/>
      </c>
      <c r="G16" s="7" t="str">
        <f>+'Input R1'!I36</f>
        <v/>
      </c>
      <c r="H16" s="40" t="str">
        <f>+'Input R1'!J36</f>
        <v/>
      </c>
      <c r="I16" s="7" t="str">
        <f>+'Input R1'!K36</f>
        <v/>
      </c>
      <c r="J16" s="40" t="str">
        <f>+'Input R1'!L36</f>
        <v/>
      </c>
      <c r="K16" s="7" t="str">
        <f>+'Input R1'!M36</f>
        <v/>
      </c>
      <c r="L16" s="40" t="str">
        <f>+'Input R1'!N36</f>
        <v/>
      </c>
    </row>
    <row r="17" spans="2:12" ht="24.75" customHeight="1" x14ac:dyDescent="0.25">
      <c r="B17" s="82" t="s">
        <v>97</v>
      </c>
      <c r="C17" s="7" t="str">
        <f>+'Input R1'!E19</f>
        <v/>
      </c>
      <c r="D17" s="40" t="str">
        <f>+'Input R1'!F19</f>
        <v/>
      </c>
      <c r="E17" s="7" t="str">
        <f>+'Input R1'!G19</f>
        <v/>
      </c>
      <c r="F17" s="40" t="str">
        <f>+'Input R1'!H19</f>
        <v/>
      </c>
      <c r="G17" s="7" t="str">
        <f>+'Input R1'!I19</f>
        <v/>
      </c>
      <c r="H17" s="40" t="str">
        <f>+'Input R1'!J19</f>
        <v/>
      </c>
      <c r="I17" s="7" t="str">
        <f>+'Input R1'!K19</f>
        <v/>
      </c>
      <c r="J17" s="40" t="str">
        <f>+'Input R1'!L19</f>
        <v/>
      </c>
      <c r="K17" s="7" t="str">
        <f>+'Input R1'!M19</f>
        <v/>
      </c>
      <c r="L17" s="40" t="str">
        <f>+'Input R1'!N19</f>
        <v/>
      </c>
    </row>
    <row r="18" spans="2:12" ht="24.75" customHeight="1" thickBot="1" x14ac:dyDescent="0.3">
      <c r="B18" s="83" t="s">
        <v>98</v>
      </c>
      <c r="C18" s="24" t="str">
        <f>+'Input R1'!E38</f>
        <v/>
      </c>
      <c r="D18" s="41" t="str">
        <f>+'Input R1'!F38</f>
        <v/>
      </c>
      <c r="E18" s="24" t="str">
        <f>+'Input R1'!G38</f>
        <v/>
      </c>
      <c r="F18" s="41" t="str">
        <f>+'Input R1'!H38</f>
        <v/>
      </c>
      <c r="G18" s="24" t="str">
        <f>+'Input R1'!I38</f>
        <v/>
      </c>
      <c r="H18" s="41" t="str">
        <f>+'Input R1'!J38</f>
        <v/>
      </c>
      <c r="I18" s="24" t="str">
        <f>+'Input R1'!K38</f>
        <v/>
      </c>
      <c r="J18" s="41" t="str">
        <f>+'Input R1'!L38</f>
        <v/>
      </c>
      <c r="K18" s="24" t="str">
        <f>+'Input R1'!M38</f>
        <v/>
      </c>
      <c r="L18" s="41" t="str">
        <f>+'Input R1'!N38</f>
        <v/>
      </c>
    </row>
    <row r="19" spans="2:12" ht="24.75" customHeight="1" x14ac:dyDescent="0.25">
      <c r="B19" s="81" t="s">
        <v>99</v>
      </c>
      <c r="C19" s="17" t="str">
        <f>IFERROR(C17*C5,"")</f>
        <v/>
      </c>
      <c r="D19" s="87" t="str">
        <f t="shared" ref="D19:L19" si="6">IFERROR(D17*D5,"")</f>
        <v/>
      </c>
      <c r="E19" s="17" t="str">
        <f t="shared" si="6"/>
        <v/>
      </c>
      <c r="F19" s="87" t="str">
        <f t="shared" si="6"/>
        <v/>
      </c>
      <c r="G19" s="17" t="str">
        <f t="shared" si="6"/>
        <v/>
      </c>
      <c r="H19" s="87" t="str">
        <f t="shared" si="6"/>
        <v/>
      </c>
      <c r="I19" s="17" t="str">
        <f t="shared" si="6"/>
        <v/>
      </c>
      <c r="J19" s="87" t="str">
        <f t="shared" si="6"/>
        <v/>
      </c>
      <c r="K19" s="17" t="str">
        <f t="shared" si="6"/>
        <v/>
      </c>
      <c r="L19" s="87" t="str">
        <f t="shared" si="6"/>
        <v/>
      </c>
    </row>
    <row r="20" spans="2:12" ht="24.75" customHeight="1" thickBot="1" x14ac:dyDescent="0.3">
      <c r="B20" s="82" t="s">
        <v>100</v>
      </c>
      <c r="C20" s="7" t="str">
        <f>IFERROR(C18*C6,"")</f>
        <v/>
      </c>
      <c r="D20" s="40" t="str">
        <f t="shared" ref="D20:L20" si="7">IFERROR(D18*D6,"")</f>
        <v/>
      </c>
      <c r="E20" s="7" t="str">
        <f t="shared" si="7"/>
        <v/>
      </c>
      <c r="F20" s="40" t="str">
        <f t="shared" si="7"/>
        <v/>
      </c>
      <c r="G20" s="7" t="str">
        <f t="shared" si="7"/>
        <v/>
      </c>
      <c r="H20" s="40" t="str">
        <f t="shared" si="7"/>
        <v/>
      </c>
      <c r="I20" s="7" t="str">
        <f t="shared" si="7"/>
        <v/>
      </c>
      <c r="J20" s="40" t="str">
        <f t="shared" si="7"/>
        <v/>
      </c>
      <c r="K20" s="7" t="str">
        <f t="shared" si="7"/>
        <v/>
      </c>
      <c r="L20" s="40" t="str">
        <f t="shared" si="7"/>
        <v/>
      </c>
    </row>
    <row r="21" spans="2:12" ht="24.75" customHeight="1" thickBot="1" x14ac:dyDescent="0.3">
      <c r="B21" s="97" t="s">
        <v>101</v>
      </c>
      <c r="C21" s="98">
        <f>SUM(C19:C20)</f>
        <v>0</v>
      </c>
      <c r="D21" s="99">
        <f t="shared" ref="D21:L21" si="8">SUM(D19:D20)</f>
        <v>0</v>
      </c>
      <c r="E21" s="98">
        <f t="shared" si="8"/>
        <v>0</v>
      </c>
      <c r="F21" s="99">
        <f t="shared" si="8"/>
        <v>0</v>
      </c>
      <c r="G21" s="98">
        <f t="shared" si="8"/>
        <v>0</v>
      </c>
      <c r="H21" s="99">
        <f t="shared" si="8"/>
        <v>0</v>
      </c>
      <c r="I21" s="98">
        <f t="shared" si="8"/>
        <v>0</v>
      </c>
      <c r="J21" s="99">
        <f t="shared" si="8"/>
        <v>0</v>
      </c>
      <c r="K21" s="98">
        <f t="shared" si="8"/>
        <v>0</v>
      </c>
      <c r="L21" s="99">
        <f t="shared" si="8"/>
        <v>0</v>
      </c>
    </row>
    <row r="22" spans="2:12" ht="24.75" customHeight="1" x14ac:dyDescent="0.25">
      <c r="B22" s="81" t="s">
        <v>104</v>
      </c>
      <c r="C22" s="17">
        <f>+'Input R1'!E20</f>
        <v>0</v>
      </c>
      <c r="D22" s="87">
        <f>+'Input R1'!F20</f>
        <v>0</v>
      </c>
      <c r="E22" s="17">
        <f>+'Input R1'!G20</f>
        <v>0</v>
      </c>
      <c r="F22" s="87">
        <f>+'Input R1'!H20</f>
        <v>0</v>
      </c>
      <c r="G22" s="17">
        <f>+'Input R1'!I20</f>
        <v>0</v>
      </c>
      <c r="H22" s="87">
        <f>+'Input R1'!J20</f>
        <v>0</v>
      </c>
      <c r="I22" s="17">
        <f>+'Input R1'!K20</f>
        <v>0</v>
      </c>
      <c r="J22" s="87">
        <f>+'Input R1'!L20</f>
        <v>0</v>
      </c>
      <c r="K22" s="17">
        <f>+'Input R1'!M20</f>
        <v>0</v>
      </c>
      <c r="L22" s="87">
        <f>+'Input R1'!N20</f>
        <v>0</v>
      </c>
    </row>
    <row r="23" spans="2:12" ht="24.75" customHeight="1" x14ac:dyDescent="0.25">
      <c r="B23" s="82" t="s">
        <v>105</v>
      </c>
      <c r="C23" s="7">
        <f>+'Input R1'!E39</f>
        <v>0</v>
      </c>
      <c r="D23" s="40">
        <f>+'Input R1'!F39</f>
        <v>0</v>
      </c>
      <c r="E23" s="7">
        <f>+'Input R1'!G39</f>
        <v>0</v>
      </c>
      <c r="F23" s="40">
        <f>+'Input R1'!H39</f>
        <v>0</v>
      </c>
      <c r="G23" s="7">
        <f>+'Input R1'!I39</f>
        <v>0</v>
      </c>
      <c r="H23" s="40">
        <f>+'Input R1'!J39</f>
        <v>0</v>
      </c>
      <c r="I23" s="7">
        <f>+'Input R1'!K39</f>
        <v>0</v>
      </c>
      <c r="J23" s="40">
        <f>+'Input R1'!L39</f>
        <v>0</v>
      </c>
      <c r="K23" s="7">
        <f>+'Input R1'!M39</f>
        <v>0</v>
      </c>
      <c r="L23" s="40">
        <f>+'Input R1'!N39</f>
        <v>0</v>
      </c>
    </row>
    <row r="24" spans="2:12" ht="24.75" customHeight="1" x14ac:dyDescent="0.25">
      <c r="B24" s="82" t="s">
        <v>102</v>
      </c>
      <c r="C24" s="7">
        <f>+'Input R1'!E14</f>
        <v>0</v>
      </c>
      <c r="D24" s="40">
        <f>+'Input R1'!F14</f>
        <v>0</v>
      </c>
      <c r="E24" s="7">
        <f>+'Input R1'!G14</f>
        <v>0</v>
      </c>
      <c r="F24" s="40">
        <f>+'Input R1'!H14</f>
        <v>0</v>
      </c>
      <c r="G24" s="7">
        <f>+'Input R1'!I14</f>
        <v>0</v>
      </c>
      <c r="H24" s="40">
        <f>+'Input R1'!J14</f>
        <v>0</v>
      </c>
      <c r="I24" s="7">
        <f>+'Input R1'!K14</f>
        <v>0</v>
      </c>
      <c r="J24" s="40">
        <f>+'Input R1'!L14</f>
        <v>0</v>
      </c>
      <c r="K24" s="7">
        <f>+'Input R1'!M14</f>
        <v>0</v>
      </c>
      <c r="L24" s="40">
        <f>+'Input R1'!N14</f>
        <v>0</v>
      </c>
    </row>
    <row r="25" spans="2:12" ht="24.75" customHeight="1" thickBot="1" x14ac:dyDescent="0.3">
      <c r="B25" s="83" t="s">
        <v>103</v>
      </c>
      <c r="C25" s="24">
        <f>+'Input R1'!E33</f>
        <v>0</v>
      </c>
      <c r="D25" s="41">
        <f>+'Input R1'!F33</f>
        <v>0</v>
      </c>
      <c r="E25" s="24">
        <f>+'Input R1'!G33</f>
        <v>0</v>
      </c>
      <c r="F25" s="41">
        <f>+'Input R1'!H33</f>
        <v>0</v>
      </c>
      <c r="G25" s="24">
        <f>+'Input R1'!I33</f>
        <v>0</v>
      </c>
      <c r="H25" s="41">
        <f>+'Input R1'!J33</f>
        <v>0</v>
      </c>
      <c r="I25" s="24">
        <f>+'Input R1'!K33</f>
        <v>0</v>
      </c>
      <c r="J25" s="41">
        <f>+'Input R1'!L33</f>
        <v>0</v>
      </c>
      <c r="K25" s="24">
        <f>+'Input R1'!M33</f>
        <v>0</v>
      </c>
      <c r="L25" s="41">
        <f>+'Input R1'!N33</f>
        <v>0</v>
      </c>
    </row>
    <row r="26" spans="2:12" ht="24.75" customHeight="1" x14ac:dyDescent="0.25">
      <c r="B26" s="81" t="s">
        <v>106</v>
      </c>
      <c r="C26" s="17" t="str">
        <f>IFERROR(C19-C22-C24,"")</f>
        <v/>
      </c>
      <c r="D26" s="87" t="str">
        <f t="shared" ref="D26:L26" si="9">IFERROR(D19-D22-D24,"")</f>
        <v/>
      </c>
      <c r="E26" s="17" t="str">
        <f t="shared" si="9"/>
        <v/>
      </c>
      <c r="F26" s="87" t="str">
        <f t="shared" si="9"/>
        <v/>
      </c>
      <c r="G26" s="17" t="str">
        <f t="shared" si="9"/>
        <v/>
      </c>
      <c r="H26" s="87" t="str">
        <f t="shared" si="9"/>
        <v/>
      </c>
      <c r="I26" s="17" t="str">
        <f t="shared" si="9"/>
        <v/>
      </c>
      <c r="J26" s="87" t="str">
        <f t="shared" si="9"/>
        <v/>
      </c>
      <c r="K26" s="17" t="str">
        <f t="shared" si="9"/>
        <v/>
      </c>
      <c r="L26" s="87" t="str">
        <f t="shared" si="9"/>
        <v/>
      </c>
    </row>
    <row r="27" spans="2:12" ht="24.75" customHeight="1" thickBot="1" x14ac:dyDescent="0.3">
      <c r="B27" s="82" t="s">
        <v>107</v>
      </c>
      <c r="C27" s="7" t="str">
        <f>IFERROR(C20-C23-C25,"")</f>
        <v/>
      </c>
      <c r="D27" s="40" t="str">
        <f t="shared" ref="D27:L27" si="10">IFERROR(D20-D23-D25,"")</f>
        <v/>
      </c>
      <c r="E27" s="7" t="str">
        <f t="shared" si="10"/>
        <v/>
      </c>
      <c r="F27" s="40" t="str">
        <f t="shared" si="10"/>
        <v/>
      </c>
      <c r="G27" s="7" t="str">
        <f t="shared" si="10"/>
        <v/>
      </c>
      <c r="H27" s="40" t="str">
        <f t="shared" si="10"/>
        <v/>
      </c>
      <c r="I27" s="7" t="str">
        <f t="shared" si="10"/>
        <v/>
      </c>
      <c r="J27" s="40" t="str">
        <f t="shared" si="10"/>
        <v/>
      </c>
      <c r="K27" s="7" t="str">
        <f t="shared" si="10"/>
        <v/>
      </c>
      <c r="L27" s="40" t="str">
        <f t="shared" si="10"/>
        <v/>
      </c>
    </row>
    <row r="28" spans="2:12" ht="24.75" customHeight="1" thickBot="1" x14ac:dyDescent="0.3">
      <c r="B28" s="97" t="s">
        <v>108</v>
      </c>
      <c r="C28" s="98">
        <f>SUM(C26:C27)</f>
        <v>0</v>
      </c>
      <c r="D28" s="99">
        <f t="shared" ref="D28:L28" si="11">SUM(D26:D27)</f>
        <v>0</v>
      </c>
      <c r="E28" s="98">
        <f t="shared" si="11"/>
        <v>0</v>
      </c>
      <c r="F28" s="99">
        <f t="shared" si="11"/>
        <v>0</v>
      </c>
      <c r="G28" s="98">
        <f t="shared" si="11"/>
        <v>0</v>
      </c>
      <c r="H28" s="99">
        <f t="shared" si="11"/>
        <v>0</v>
      </c>
      <c r="I28" s="98">
        <f t="shared" si="11"/>
        <v>0</v>
      </c>
      <c r="J28" s="99">
        <f t="shared" si="11"/>
        <v>0</v>
      </c>
      <c r="K28" s="98">
        <f t="shared" si="11"/>
        <v>0</v>
      </c>
      <c r="L28" s="99">
        <f t="shared" si="11"/>
        <v>0</v>
      </c>
    </row>
    <row r="29" spans="2:12" ht="24.75" customHeight="1" thickBot="1" x14ac:dyDescent="0.3">
      <c r="B29" s="100" t="s">
        <v>113</v>
      </c>
      <c r="C29" s="86">
        <f>_xlfn.RANK.EQ(C28,$C28:$L28)</f>
        <v>1</v>
      </c>
      <c r="D29" s="101">
        <f t="shared" ref="D29:L29" si="12">_xlfn.RANK.EQ(D28,$C28:$L28)</f>
        <v>1</v>
      </c>
      <c r="E29" s="86">
        <f t="shared" si="12"/>
        <v>1</v>
      </c>
      <c r="F29" s="101">
        <f t="shared" si="12"/>
        <v>1</v>
      </c>
      <c r="G29" s="86">
        <f t="shared" si="12"/>
        <v>1</v>
      </c>
      <c r="H29" s="101">
        <f t="shared" si="12"/>
        <v>1</v>
      </c>
      <c r="I29" s="86">
        <f t="shared" si="12"/>
        <v>1</v>
      </c>
      <c r="J29" s="101">
        <f t="shared" si="12"/>
        <v>1</v>
      </c>
      <c r="K29" s="43">
        <f t="shared" si="12"/>
        <v>1</v>
      </c>
      <c r="L29" s="102">
        <f t="shared" si="12"/>
        <v>1</v>
      </c>
    </row>
    <row r="30" spans="2:12" ht="24.75" customHeight="1" thickBot="1" x14ac:dyDescent="0.3"/>
    <row r="31" spans="2:12" ht="24.75" customHeight="1" thickBot="1" x14ac:dyDescent="0.3">
      <c r="B31" s="89" t="s">
        <v>117</v>
      </c>
      <c r="C31" s="78" t="s">
        <v>10</v>
      </c>
      <c r="D31" s="79" t="s">
        <v>11</v>
      </c>
      <c r="E31" s="80" t="s">
        <v>12</v>
      </c>
      <c r="F31" s="79" t="s">
        <v>13</v>
      </c>
      <c r="G31" s="80" t="s">
        <v>14</v>
      </c>
      <c r="H31" s="79" t="s">
        <v>15</v>
      </c>
      <c r="I31" s="80" t="s">
        <v>16</v>
      </c>
      <c r="J31" s="79" t="s">
        <v>17</v>
      </c>
      <c r="K31" s="80" t="s">
        <v>18</v>
      </c>
      <c r="L31" s="79" t="s">
        <v>19</v>
      </c>
    </row>
    <row r="32" spans="2:12" ht="24.75" customHeight="1" x14ac:dyDescent="0.25">
      <c r="B32" s="81" t="s">
        <v>86</v>
      </c>
      <c r="C32" s="17">
        <f>+'R2'!$AU6</f>
        <v>0</v>
      </c>
      <c r="D32" s="87">
        <f>+'R2'!$AU7</f>
        <v>0</v>
      </c>
      <c r="E32" s="17">
        <f>+'R2'!$AU8</f>
        <v>0</v>
      </c>
      <c r="F32" s="87">
        <f>+'R2'!$AU9</f>
        <v>0</v>
      </c>
      <c r="G32" s="17">
        <f>+'R2'!$AU10</f>
        <v>0</v>
      </c>
      <c r="H32" s="87">
        <f>+'R2'!$AU11</f>
        <v>0</v>
      </c>
      <c r="I32" s="17">
        <f>+'R2'!$AU12</f>
        <v>0</v>
      </c>
      <c r="J32" s="87">
        <f>+'R2'!$AU13</f>
        <v>0</v>
      </c>
      <c r="K32" s="17">
        <f>+'R2'!$AU14</f>
        <v>0</v>
      </c>
      <c r="L32" s="87">
        <f>+'R2'!$AU15</f>
        <v>0</v>
      </c>
    </row>
    <row r="33" spans="2:12" ht="24.75" customHeight="1" x14ac:dyDescent="0.25">
      <c r="B33" s="82" t="s">
        <v>87</v>
      </c>
      <c r="C33" s="7">
        <f>+'R2'!$AU16</f>
        <v>0</v>
      </c>
      <c r="D33" s="40">
        <f>+'R2'!$AU17</f>
        <v>0</v>
      </c>
      <c r="E33" s="7">
        <f>+'R2'!$AU18</f>
        <v>0</v>
      </c>
      <c r="F33" s="40">
        <f>+'R2'!$AU19</f>
        <v>0</v>
      </c>
      <c r="G33" s="7">
        <f>+'R2'!$AU20</f>
        <v>0</v>
      </c>
      <c r="H33" s="40">
        <f>+'R2'!$AU21</f>
        <v>0</v>
      </c>
      <c r="I33" s="7">
        <f>+'R2'!$AU22</f>
        <v>0</v>
      </c>
      <c r="J33" s="40">
        <f>+'R2'!$AU23</f>
        <v>0</v>
      </c>
      <c r="K33" s="7">
        <f>+'R2'!$AU24</f>
        <v>0</v>
      </c>
      <c r="L33" s="40">
        <f>+'R2'!$AU25</f>
        <v>0</v>
      </c>
    </row>
    <row r="34" spans="2:12" ht="24.75" customHeight="1" thickBot="1" x14ac:dyDescent="0.3">
      <c r="B34" s="90" t="s">
        <v>88</v>
      </c>
      <c r="C34" s="91">
        <f>SUM(C32:C33)</f>
        <v>0</v>
      </c>
      <c r="D34" s="92">
        <f t="shared" ref="D34:L34" si="13">SUM(D32:D33)</f>
        <v>0</v>
      </c>
      <c r="E34" s="91">
        <f t="shared" si="13"/>
        <v>0</v>
      </c>
      <c r="F34" s="92">
        <f t="shared" si="13"/>
        <v>0</v>
      </c>
      <c r="G34" s="91">
        <f t="shared" si="13"/>
        <v>0</v>
      </c>
      <c r="H34" s="92">
        <f t="shared" si="13"/>
        <v>0</v>
      </c>
      <c r="I34" s="91">
        <f t="shared" si="13"/>
        <v>0</v>
      </c>
      <c r="J34" s="92">
        <f t="shared" si="13"/>
        <v>0</v>
      </c>
      <c r="K34" s="91">
        <f t="shared" si="13"/>
        <v>0</v>
      </c>
      <c r="L34" s="92">
        <f t="shared" si="13"/>
        <v>0</v>
      </c>
    </row>
    <row r="35" spans="2:12" ht="24.75" customHeight="1" thickBot="1" x14ac:dyDescent="0.3">
      <c r="B35" s="84" t="s">
        <v>93</v>
      </c>
      <c r="C35" s="85" t="str">
        <f>IFERROR(C34/SUM($C34:$L34),"")</f>
        <v/>
      </c>
      <c r="D35" s="88" t="str">
        <f t="shared" ref="D35" si="14">IFERROR(D34/SUM($C34:$L34),"")</f>
        <v/>
      </c>
      <c r="E35" s="85" t="str">
        <f t="shared" ref="E35" si="15">IFERROR(E34/SUM($C34:$L34),"")</f>
        <v/>
      </c>
      <c r="F35" s="88" t="str">
        <f t="shared" ref="F35" si="16">IFERROR(F34/SUM($C34:$L34),"")</f>
        <v/>
      </c>
      <c r="G35" s="85" t="str">
        <f t="shared" ref="G35" si="17">IFERROR(G34/SUM($C34:$L34),"")</f>
        <v/>
      </c>
      <c r="H35" s="88" t="str">
        <f t="shared" ref="H35" si="18">IFERROR(H34/SUM($C34:$L34),"")</f>
        <v/>
      </c>
      <c r="I35" s="85" t="str">
        <f t="shared" ref="I35" si="19">IFERROR(I34/SUM($C34:$L34),"")</f>
        <v/>
      </c>
      <c r="J35" s="88" t="str">
        <f t="shared" ref="J35" si="20">IFERROR(J34/SUM($C34:$L34),"")</f>
        <v/>
      </c>
      <c r="K35" s="85" t="str">
        <f t="shared" ref="K35" si="21">IFERROR(K34/SUM($C34:$L34),"")</f>
        <v/>
      </c>
      <c r="L35" s="88" t="str">
        <f t="shared" ref="L35" si="22">IFERROR(L34/SUM($C34:$L34),"")</f>
        <v/>
      </c>
    </row>
    <row r="36" spans="2:12" ht="24.75" customHeight="1" x14ac:dyDescent="0.25">
      <c r="B36" s="81" t="s">
        <v>91</v>
      </c>
      <c r="C36" s="17">
        <f>+'Input R2'!E18</f>
        <v>0</v>
      </c>
      <c r="D36" s="87">
        <f>+'Input R2'!F18</f>
        <v>0</v>
      </c>
      <c r="E36" s="17">
        <f>+'Input R2'!G18</f>
        <v>0</v>
      </c>
      <c r="F36" s="87">
        <f>+'Input R2'!H18</f>
        <v>0</v>
      </c>
      <c r="G36" s="17">
        <f>+'Input R2'!I18</f>
        <v>0</v>
      </c>
      <c r="H36" s="87">
        <f>+'Input R2'!J18</f>
        <v>0</v>
      </c>
      <c r="I36" s="17">
        <f>+'Input R2'!K18</f>
        <v>0</v>
      </c>
      <c r="J36" s="87">
        <f>+'Input R2'!L18</f>
        <v>0</v>
      </c>
      <c r="K36" s="17">
        <f>+'Input R2'!M18</f>
        <v>0</v>
      </c>
      <c r="L36" s="87">
        <f>+'Input R2'!N18</f>
        <v>0</v>
      </c>
    </row>
    <row r="37" spans="2:12" ht="24.75" customHeight="1" x14ac:dyDescent="0.25">
      <c r="B37" s="82" t="s">
        <v>92</v>
      </c>
      <c r="C37" s="7">
        <f>+'Input R2'!E37</f>
        <v>0</v>
      </c>
      <c r="D37" s="40">
        <f>+'Input R2'!F37</f>
        <v>0</v>
      </c>
      <c r="E37" s="7">
        <f>+'Input R2'!G37</f>
        <v>0</v>
      </c>
      <c r="F37" s="40">
        <f>+'Input R2'!H37</f>
        <v>0</v>
      </c>
      <c r="G37" s="7">
        <f>+'Input R2'!I37</f>
        <v>0</v>
      </c>
      <c r="H37" s="40">
        <f>+'Input R2'!J37</f>
        <v>0</v>
      </c>
      <c r="I37" s="7">
        <f>+'Input R2'!K37</f>
        <v>0</v>
      </c>
      <c r="J37" s="40">
        <f>+'Input R2'!L37</f>
        <v>0</v>
      </c>
      <c r="K37" s="7">
        <f>+'Input R2'!M37</f>
        <v>0</v>
      </c>
      <c r="L37" s="40">
        <f>+'Input R2'!N37</f>
        <v>0</v>
      </c>
    </row>
    <row r="38" spans="2:12" ht="24.75" customHeight="1" x14ac:dyDescent="0.25">
      <c r="B38" s="82" t="s">
        <v>109</v>
      </c>
      <c r="C38" s="7">
        <f>+C36*C32</f>
        <v>0</v>
      </c>
      <c r="D38" s="40">
        <f t="shared" ref="D38:L38" si="23">+D36*D32</f>
        <v>0</v>
      </c>
      <c r="E38" s="7">
        <f t="shared" si="23"/>
        <v>0</v>
      </c>
      <c r="F38" s="40">
        <f t="shared" si="23"/>
        <v>0</v>
      </c>
      <c r="G38" s="7">
        <f t="shared" si="23"/>
        <v>0</v>
      </c>
      <c r="H38" s="40">
        <f t="shared" si="23"/>
        <v>0</v>
      </c>
      <c r="I38" s="7">
        <f t="shared" si="23"/>
        <v>0</v>
      </c>
      <c r="J38" s="40">
        <f t="shared" si="23"/>
        <v>0</v>
      </c>
      <c r="K38" s="7">
        <f t="shared" si="23"/>
        <v>0</v>
      </c>
      <c r="L38" s="40">
        <f t="shared" si="23"/>
        <v>0</v>
      </c>
    </row>
    <row r="39" spans="2:12" ht="24.75" customHeight="1" thickBot="1" x14ac:dyDescent="0.3">
      <c r="B39" s="82" t="s">
        <v>110</v>
      </c>
      <c r="C39" s="7">
        <f>+C37*C33</f>
        <v>0</v>
      </c>
      <c r="D39" s="40">
        <f t="shared" ref="D39:L39" si="24">+D37*D33</f>
        <v>0</v>
      </c>
      <c r="E39" s="7">
        <f t="shared" si="24"/>
        <v>0</v>
      </c>
      <c r="F39" s="40">
        <f t="shared" si="24"/>
        <v>0</v>
      </c>
      <c r="G39" s="7">
        <f t="shared" si="24"/>
        <v>0</v>
      </c>
      <c r="H39" s="40">
        <f t="shared" si="24"/>
        <v>0</v>
      </c>
      <c r="I39" s="7">
        <f t="shared" si="24"/>
        <v>0</v>
      </c>
      <c r="J39" s="40">
        <f t="shared" si="24"/>
        <v>0</v>
      </c>
      <c r="K39" s="7">
        <f t="shared" si="24"/>
        <v>0</v>
      </c>
      <c r="L39" s="40">
        <f t="shared" si="24"/>
        <v>0</v>
      </c>
    </row>
    <row r="40" spans="2:12" ht="24.75" customHeight="1" thickBot="1" x14ac:dyDescent="0.3">
      <c r="B40" s="93" t="s">
        <v>111</v>
      </c>
      <c r="C40" s="94">
        <f>SUM(C38:C39)</f>
        <v>0</v>
      </c>
      <c r="D40" s="95">
        <f t="shared" ref="D40:L40" si="25">SUM(D38:D39)</f>
        <v>0</v>
      </c>
      <c r="E40" s="94">
        <f t="shared" si="25"/>
        <v>0</v>
      </c>
      <c r="F40" s="95">
        <f t="shared" si="25"/>
        <v>0</v>
      </c>
      <c r="G40" s="94">
        <f t="shared" si="25"/>
        <v>0</v>
      </c>
      <c r="H40" s="95">
        <f t="shared" si="25"/>
        <v>0</v>
      </c>
      <c r="I40" s="94">
        <f t="shared" si="25"/>
        <v>0</v>
      </c>
      <c r="J40" s="95">
        <f t="shared" si="25"/>
        <v>0</v>
      </c>
      <c r="K40" s="94">
        <f t="shared" si="25"/>
        <v>0</v>
      </c>
      <c r="L40" s="95">
        <f t="shared" si="25"/>
        <v>0</v>
      </c>
    </row>
    <row r="41" spans="2:12" ht="24.75" customHeight="1" thickBot="1" x14ac:dyDescent="0.3">
      <c r="B41" s="84" t="s">
        <v>94</v>
      </c>
      <c r="C41" s="85" t="str">
        <f>IFERROR(C40/SUM($C40:$L40),"")</f>
        <v/>
      </c>
      <c r="D41" s="88" t="str">
        <f t="shared" ref="D41" si="26">IFERROR(D40/SUM($C40:$L40),"")</f>
        <v/>
      </c>
      <c r="E41" s="85" t="str">
        <f t="shared" ref="E41" si="27">IFERROR(E40/SUM($C40:$L40),"")</f>
        <v/>
      </c>
      <c r="F41" s="88" t="str">
        <f t="shared" ref="F41" si="28">IFERROR(F40/SUM($C40:$L40),"")</f>
        <v/>
      </c>
      <c r="G41" s="85" t="str">
        <f t="shared" ref="G41" si="29">IFERROR(G40/SUM($C40:$L40),"")</f>
        <v/>
      </c>
      <c r="H41" s="88" t="str">
        <f t="shared" ref="H41" si="30">IFERROR(H40/SUM($C40:$L40),"")</f>
        <v/>
      </c>
      <c r="I41" s="85" t="str">
        <f t="shared" ref="I41" si="31">IFERROR(I40/SUM($C40:$L40),"")</f>
        <v/>
      </c>
      <c r="J41" s="88" t="str">
        <f t="shared" ref="J41" si="32">IFERROR(J40/SUM($C40:$L40),"")</f>
        <v/>
      </c>
      <c r="K41" s="85" t="str">
        <f t="shared" ref="K41" si="33">IFERROR(K40/SUM($C40:$L40),"")</f>
        <v/>
      </c>
      <c r="L41" s="88" t="str">
        <f t="shared" ref="L41" si="34">IFERROR(L40/SUM($C40:$L40),"")</f>
        <v/>
      </c>
    </row>
    <row r="42" spans="2:12" ht="24.75" customHeight="1" x14ac:dyDescent="0.25">
      <c r="B42" s="81" t="s">
        <v>95</v>
      </c>
      <c r="C42" s="17" t="str">
        <f>+'Input R2'!E17</f>
        <v/>
      </c>
      <c r="D42" s="87" t="str">
        <f>+'Input R2'!F17</f>
        <v/>
      </c>
      <c r="E42" s="17" t="str">
        <f>+'Input R2'!G17</f>
        <v/>
      </c>
      <c r="F42" s="87" t="str">
        <f>+'Input R2'!H17</f>
        <v/>
      </c>
      <c r="G42" s="17" t="str">
        <f>+'Input R2'!I17</f>
        <v/>
      </c>
      <c r="H42" s="87" t="str">
        <f>+'Input R2'!J17</f>
        <v/>
      </c>
      <c r="I42" s="17" t="str">
        <f>+'Input R2'!K17</f>
        <v/>
      </c>
      <c r="J42" s="87" t="str">
        <f>+'Input R2'!L17</f>
        <v/>
      </c>
      <c r="K42" s="17" t="str">
        <f>+'Input R2'!M17</f>
        <v/>
      </c>
      <c r="L42" s="87" t="str">
        <f>+'Input R2'!N17</f>
        <v/>
      </c>
    </row>
    <row r="43" spans="2:12" ht="24.75" customHeight="1" x14ac:dyDescent="0.25">
      <c r="B43" s="82" t="s">
        <v>96</v>
      </c>
      <c r="C43" s="7" t="str">
        <f>+'Input R2'!E36</f>
        <v/>
      </c>
      <c r="D43" s="40" t="str">
        <f>+'Input R2'!F36</f>
        <v/>
      </c>
      <c r="E43" s="7" t="str">
        <f>+'Input R2'!G36</f>
        <v/>
      </c>
      <c r="F43" s="40" t="str">
        <f>+'Input R2'!H36</f>
        <v/>
      </c>
      <c r="G43" s="7" t="str">
        <f>+'Input R2'!I36</f>
        <v/>
      </c>
      <c r="H43" s="40" t="str">
        <f>+'Input R2'!J36</f>
        <v/>
      </c>
      <c r="I43" s="7" t="str">
        <f>+'Input R2'!K36</f>
        <v/>
      </c>
      <c r="J43" s="40" t="str">
        <f>+'Input R2'!L36</f>
        <v/>
      </c>
      <c r="K43" s="7" t="str">
        <f>+'Input R2'!M36</f>
        <v/>
      </c>
      <c r="L43" s="40" t="str">
        <f>+'Input R2'!N36</f>
        <v/>
      </c>
    </row>
    <row r="44" spans="2:12" ht="24.75" customHeight="1" x14ac:dyDescent="0.25">
      <c r="B44" s="82" t="s">
        <v>97</v>
      </c>
      <c r="C44" s="7" t="str">
        <f>+'Input R2'!E19</f>
        <v/>
      </c>
      <c r="D44" s="40" t="str">
        <f>+'Input R2'!F19</f>
        <v/>
      </c>
      <c r="E44" s="7" t="str">
        <f>+'Input R2'!G19</f>
        <v/>
      </c>
      <c r="F44" s="40" t="str">
        <f>+'Input R2'!H19</f>
        <v/>
      </c>
      <c r="G44" s="7" t="str">
        <f>+'Input R2'!I19</f>
        <v/>
      </c>
      <c r="H44" s="40" t="str">
        <f>+'Input R2'!J19</f>
        <v/>
      </c>
      <c r="I44" s="7" t="str">
        <f>+'Input R2'!K19</f>
        <v/>
      </c>
      <c r="J44" s="40" t="str">
        <f>+'Input R2'!L19</f>
        <v/>
      </c>
      <c r="K44" s="7" t="str">
        <f>+'Input R2'!M19</f>
        <v/>
      </c>
      <c r="L44" s="40" t="str">
        <f>+'Input R2'!N19</f>
        <v/>
      </c>
    </row>
    <row r="45" spans="2:12" ht="24.75" customHeight="1" thickBot="1" x14ac:dyDescent="0.3">
      <c r="B45" s="83" t="s">
        <v>98</v>
      </c>
      <c r="C45" s="24" t="str">
        <f>+'Input R2'!E38</f>
        <v/>
      </c>
      <c r="D45" s="41" t="str">
        <f>+'Input R2'!F38</f>
        <v/>
      </c>
      <c r="E45" s="24" t="str">
        <f>+'Input R2'!G38</f>
        <v/>
      </c>
      <c r="F45" s="41" t="str">
        <f>+'Input R2'!H38</f>
        <v/>
      </c>
      <c r="G45" s="24" t="str">
        <f>+'Input R2'!I38</f>
        <v/>
      </c>
      <c r="H45" s="41" t="str">
        <f>+'Input R2'!J38</f>
        <v/>
      </c>
      <c r="I45" s="24" t="str">
        <f>+'Input R2'!K38</f>
        <v/>
      </c>
      <c r="J45" s="41" t="str">
        <f>+'Input R2'!L38</f>
        <v/>
      </c>
      <c r="K45" s="24" t="str">
        <f>+'Input R2'!M38</f>
        <v/>
      </c>
      <c r="L45" s="41" t="str">
        <f>+'Input R2'!N38</f>
        <v/>
      </c>
    </row>
    <row r="46" spans="2:12" ht="24.75" customHeight="1" x14ac:dyDescent="0.25">
      <c r="B46" s="81" t="s">
        <v>99</v>
      </c>
      <c r="C46" s="17" t="str">
        <f>IFERROR(C44*C32,"")</f>
        <v/>
      </c>
      <c r="D46" s="87" t="str">
        <f t="shared" ref="D46:L46" si="35">IFERROR(D44*D32,"")</f>
        <v/>
      </c>
      <c r="E46" s="17" t="str">
        <f t="shared" si="35"/>
        <v/>
      </c>
      <c r="F46" s="87" t="str">
        <f t="shared" si="35"/>
        <v/>
      </c>
      <c r="G46" s="17" t="str">
        <f t="shared" si="35"/>
        <v/>
      </c>
      <c r="H46" s="87" t="str">
        <f t="shared" si="35"/>
        <v/>
      </c>
      <c r="I46" s="17" t="str">
        <f t="shared" si="35"/>
        <v/>
      </c>
      <c r="J46" s="87" t="str">
        <f t="shared" si="35"/>
        <v/>
      </c>
      <c r="K46" s="17" t="str">
        <f t="shared" si="35"/>
        <v/>
      </c>
      <c r="L46" s="87" t="str">
        <f t="shared" si="35"/>
        <v/>
      </c>
    </row>
    <row r="47" spans="2:12" ht="24.75" customHeight="1" thickBot="1" x14ac:dyDescent="0.3">
      <c r="B47" s="82" t="s">
        <v>100</v>
      </c>
      <c r="C47" s="7" t="str">
        <f>IFERROR(C45*C33,"")</f>
        <v/>
      </c>
      <c r="D47" s="40" t="str">
        <f t="shared" ref="D47:L47" si="36">IFERROR(D45*D33,"")</f>
        <v/>
      </c>
      <c r="E47" s="7" t="str">
        <f t="shared" si="36"/>
        <v/>
      </c>
      <c r="F47" s="40" t="str">
        <f t="shared" si="36"/>
        <v/>
      </c>
      <c r="G47" s="7" t="str">
        <f t="shared" si="36"/>
        <v/>
      </c>
      <c r="H47" s="40" t="str">
        <f t="shared" si="36"/>
        <v/>
      </c>
      <c r="I47" s="7" t="str">
        <f t="shared" si="36"/>
        <v/>
      </c>
      <c r="J47" s="40" t="str">
        <f t="shared" si="36"/>
        <v/>
      </c>
      <c r="K47" s="7" t="str">
        <f t="shared" si="36"/>
        <v/>
      </c>
      <c r="L47" s="40" t="str">
        <f t="shared" si="36"/>
        <v/>
      </c>
    </row>
    <row r="48" spans="2:12" ht="24.75" customHeight="1" thickBot="1" x14ac:dyDescent="0.3">
      <c r="B48" s="97" t="s">
        <v>101</v>
      </c>
      <c r="C48" s="98">
        <f>SUM(C46:C47)</f>
        <v>0</v>
      </c>
      <c r="D48" s="99">
        <f t="shared" ref="D48:L48" si="37">SUM(D46:D47)</f>
        <v>0</v>
      </c>
      <c r="E48" s="98">
        <f t="shared" si="37"/>
        <v>0</v>
      </c>
      <c r="F48" s="99">
        <f t="shared" si="37"/>
        <v>0</v>
      </c>
      <c r="G48" s="98">
        <f t="shared" si="37"/>
        <v>0</v>
      </c>
      <c r="H48" s="99">
        <f t="shared" si="37"/>
        <v>0</v>
      </c>
      <c r="I48" s="98">
        <f t="shared" si="37"/>
        <v>0</v>
      </c>
      <c r="J48" s="99">
        <f t="shared" si="37"/>
        <v>0</v>
      </c>
      <c r="K48" s="98">
        <f t="shared" si="37"/>
        <v>0</v>
      </c>
      <c r="L48" s="99">
        <f t="shared" si="37"/>
        <v>0</v>
      </c>
    </row>
    <row r="49" spans="2:12" ht="24.75" customHeight="1" x14ac:dyDescent="0.25">
      <c r="B49" s="81" t="s">
        <v>104</v>
      </c>
      <c r="C49" s="17">
        <f>+'Input R2'!E20</f>
        <v>0</v>
      </c>
      <c r="D49" s="87">
        <f>+'Input R2'!F20</f>
        <v>0</v>
      </c>
      <c r="E49" s="17">
        <f>+'Input R2'!G20</f>
        <v>0</v>
      </c>
      <c r="F49" s="87">
        <f>+'Input R2'!H20</f>
        <v>0</v>
      </c>
      <c r="G49" s="17">
        <f>+'Input R2'!I20</f>
        <v>0</v>
      </c>
      <c r="H49" s="87">
        <f>+'Input R2'!J20</f>
        <v>0</v>
      </c>
      <c r="I49" s="17">
        <f>+'Input R2'!K20</f>
        <v>0</v>
      </c>
      <c r="J49" s="87">
        <f>+'Input R2'!L20</f>
        <v>0</v>
      </c>
      <c r="K49" s="17">
        <f>+'Input R2'!M20</f>
        <v>0</v>
      </c>
      <c r="L49" s="87">
        <f>+'Input R2'!N20</f>
        <v>0</v>
      </c>
    </row>
    <row r="50" spans="2:12" ht="24.75" customHeight="1" x14ac:dyDescent="0.25">
      <c r="B50" s="82" t="s">
        <v>105</v>
      </c>
      <c r="C50" s="7">
        <f>+'Input R2'!E39</f>
        <v>0</v>
      </c>
      <c r="D50" s="40">
        <f>+'Input R2'!F39</f>
        <v>0</v>
      </c>
      <c r="E50" s="7">
        <f>+'Input R2'!G39</f>
        <v>0</v>
      </c>
      <c r="F50" s="40">
        <f>+'Input R2'!H39</f>
        <v>0</v>
      </c>
      <c r="G50" s="7">
        <f>+'Input R2'!I39</f>
        <v>0</v>
      </c>
      <c r="H50" s="40">
        <f>+'Input R2'!J39</f>
        <v>0</v>
      </c>
      <c r="I50" s="7">
        <f>+'Input R2'!K39</f>
        <v>0</v>
      </c>
      <c r="J50" s="40">
        <f>+'Input R2'!L39</f>
        <v>0</v>
      </c>
      <c r="K50" s="7">
        <f>+'Input R2'!M39</f>
        <v>0</v>
      </c>
      <c r="L50" s="40">
        <f>+'Input R2'!N39</f>
        <v>0</v>
      </c>
    </row>
    <row r="51" spans="2:12" ht="24.75" customHeight="1" x14ac:dyDescent="0.25">
      <c r="B51" s="82" t="s">
        <v>102</v>
      </c>
      <c r="C51" s="7">
        <f>+'Input R2'!E14</f>
        <v>0</v>
      </c>
      <c r="D51" s="40">
        <f>+'Input R2'!F14</f>
        <v>0</v>
      </c>
      <c r="E51" s="7">
        <f>+'Input R2'!G14</f>
        <v>0</v>
      </c>
      <c r="F51" s="40">
        <f>+'Input R2'!H14</f>
        <v>0</v>
      </c>
      <c r="G51" s="7">
        <f>+'Input R2'!I14</f>
        <v>0</v>
      </c>
      <c r="H51" s="40">
        <f>+'Input R2'!J14</f>
        <v>0</v>
      </c>
      <c r="I51" s="7">
        <f>+'Input R2'!K14</f>
        <v>0</v>
      </c>
      <c r="J51" s="40">
        <f>+'Input R2'!L14</f>
        <v>0</v>
      </c>
      <c r="K51" s="7">
        <f>+'Input R2'!M14</f>
        <v>0</v>
      </c>
      <c r="L51" s="40">
        <f>+'Input R2'!N14</f>
        <v>0</v>
      </c>
    </row>
    <row r="52" spans="2:12" ht="24.75" customHeight="1" thickBot="1" x14ac:dyDescent="0.3">
      <c r="B52" s="83" t="s">
        <v>103</v>
      </c>
      <c r="C52" s="24">
        <f>+'Input R2'!E33</f>
        <v>0</v>
      </c>
      <c r="D52" s="41">
        <f>+'Input R2'!F33</f>
        <v>0</v>
      </c>
      <c r="E52" s="24">
        <f>+'Input R2'!G33</f>
        <v>0</v>
      </c>
      <c r="F52" s="41">
        <f>+'Input R2'!H33</f>
        <v>0</v>
      </c>
      <c r="G52" s="24">
        <f>+'Input R2'!I33</f>
        <v>0</v>
      </c>
      <c r="H52" s="41">
        <f>+'Input R2'!J33</f>
        <v>0</v>
      </c>
      <c r="I52" s="24">
        <f>+'Input R2'!K33</f>
        <v>0</v>
      </c>
      <c r="J52" s="41">
        <f>+'Input R2'!L33</f>
        <v>0</v>
      </c>
      <c r="K52" s="24">
        <f>+'Input R2'!M33</f>
        <v>0</v>
      </c>
      <c r="L52" s="41">
        <f>+'Input R2'!N33</f>
        <v>0</v>
      </c>
    </row>
    <row r="53" spans="2:12" ht="24.75" customHeight="1" x14ac:dyDescent="0.25">
      <c r="B53" s="81" t="s">
        <v>106</v>
      </c>
      <c r="C53" s="17" t="str">
        <f>IFERROR(C46-C49-C51,"")</f>
        <v/>
      </c>
      <c r="D53" s="87" t="str">
        <f t="shared" ref="D53:L53" si="38">IFERROR(D46-D49-D51,"")</f>
        <v/>
      </c>
      <c r="E53" s="17" t="str">
        <f t="shared" si="38"/>
        <v/>
      </c>
      <c r="F53" s="87" t="str">
        <f t="shared" si="38"/>
        <v/>
      </c>
      <c r="G53" s="17" t="str">
        <f t="shared" si="38"/>
        <v/>
      </c>
      <c r="H53" s="87" t="str">
        <f t="shared" si="38"/>
        <v/>
      </c>
      <c r="I53" s="17" t="str">
        <f t="shared" si="38"/>
        <v/>
      </c>
      <c r="J53" s="87" t="str">
        <f t="shared" si="38"/>
        <v/>
      </c>
      <c r="K53" s="17" t="str">
        <f t="shared" si="38"/>
        <v/>
      </c>
      <c r="L53" s="87" t="str">
        <f t="shared" si="38"/>
        <v/>
      </c>
    </row>
    <row r="54" spans="2:12" ht="24.75" customHeight="1" thickBot="1" x14ac:dyDescent="0.3">
      <c r="B54" s="82" t="s">
        <v>107</v>
      </c>
      <c r="C54" s="7" t="str">
        <f>IFERROR(C47-C50-C52,"")</f>
        <v/>
      </c>
      <c r="D54" s="40" t="str">
        <f t="shared" ref="D54:L54" si="39">IFERROR(D47-D50-D52,"")</f>
        <v/>
      </c>
      <c r="E54" s="7" t="str">
        <f t="shared" si="39"/>
        <v/>
      </c>
      <c r="F54" s="40" t="str">
        <f t="shared" si="39"/>
        <v/>
      </c>
      <c r="G54" s="7" t="str">
        <f t="shared" si="39"/>
        <v/>
      </c>
      <c r="H54" s="40" t="str">
        <f t="shared" si="39"/>
        <v/>
      </c>
      <c r="I54" s="7" t="str">
        <f t="shared" si="39"/>
        <v/>
      </c>
      <c r="J54" s="40" t="str">
        <f t="shared" si="39"/>
        <v/>
      </c>
      <c r="K54" s="7" t="str">
        <f t="shared" si="39"/>
        <v/>
      </c>
      <c r="L54" s="40" t="str">
        <f t="shared" si="39"/>
        <v/>
      </c>
    </row>
    <row r="55" spans="2:12" ht="24.75" customHeight="1" thickBot="1" x14ac:dyDescent="0.3">
      <c r="B55" s="97" t="s">
        <v>108</v>
      </c>
      <c r="C55" s="98">
        <f>SUM(C53:C54)</f>
        <v>0</v>
      </c>
      <c r="D55" s="99">
        <f t="shared" ref="D55:L55" si="40">SUM(D53:D54)</f>
        <v>0</v>
      </c>
      <c r="E55" s="98">
        <f t="shared" si="40"/>
        <v>0</v>
      </c>
      <c r="F55" s="99">
        <f t="shared" si="40"/>
        <v>0</v>
      </c>
      <c r="G55" s="98">
        <f t="shared" si="40"/>
        <v>0</v>
      </c>
      <c r="H55" s="99">
        <f t="shared" si="40"/>
        <v>0</v>
      </c>
      <c r="I55" s="98">
        <f t="shared" si="40"/>
        <v>0</v>
      </c>
      <c r="J55" s="99">
        <f t="shared" si="40"/>
        <v>0</v>
      </c>
      <c r="K55" s="98">
        <f t="shared" si="40"/>
        <v>0</v>
      </c>
      <c r="L55" s="99">
        <f t="shared" si="40"/>
        <v>0</v>
      </c>
    </row>
    <row r="56" spans="2:12" ht="24.75" customHeight="1" thickBot="1" x14ac:dyDescent="0.3">
      <c r="B56" s="100" t="s">
        <v>113</v>
      </c>
      <c r="C56" s="86">
        <f>_xlfn.RANK.EQ(C55,$C55:$L55)</f>
        <v>1</v>
      </c>
      <c r="D56" s="101">
        <f t="shared" ref="D56:L56" si="41">_xlfn.RANK.EQ(D55,$C55:$L55)</f>
        <v>1</v>
      </c>
      <c r="E56" s="86">
        <f t="shared" si="41"/>
        <v>1</v>
      </c>
      <c r="F56" s="101">
        <f t="shared" si="41"/>
        <v>1</v>
      </c>
      <c r="G56" s="86">
        <f t="shared" si="41"/>
        <v>1</v>
      </c>
      <c r="H56" s="101">
        <f t="shared" si="41"/>
        <v>1</v>
      </c>
      <c r="I56" s="86">
        <f t="shared" si="41"/>
        <v>1</v>
      </c>
      <c r="J56" s="101">
        <f t="shared" si="41"/>
        <v>1</v>
      </c>
      <c r="K56" s="43">
        <f t="shared" si="41"/>
        <v>1</v>
      </c>
      <c r="L56" s="102">
        <f t="shared" si="41"/>
        <v>1</v>
      </c>
    </row>
    <row r="57" spans="2:12" ht="24.75" customHeight="1" thickBot="1" x14ac:dyDescent="0.3">
      <c r="B57" s="84" t="s">
        <v>121</v>
      </c>
      <c r="C57" s="7">
        <f>+C55+C28</f>
        <v>0</v>
      </c>
      <c r="D57" s="56">
        <f>+D55+D28</f>
        <v>0</v>
      </c>
      <c r="E57" s="7">
        <f>+E55+E28</f>
        <v>0</v>
      </c>
      <c r="F57" s="56">
        <f>+F55+F28</f>
        <v>0</v>
      </c>
      <c r="G57" s="7">
        <f>+G55+G28</f>
        <v>0</v>
      </c>
      <c r="H57" s="56">
        <f>+H55+H28</f>
        <v>0</v>
      </c>
      <c r="I57" s="7">
        <f>+I55+I28</f>
        <v>0</v>
      </c>
      <c r="J57" s="56">
        <f>+J55+J28</f>
        <v>0</v>
      </c>
      <c r="K57" s="7">
        <f>+K55+K28</f>
        <v>0</v>
      </c>
      <c r="L57" s="56">
        <f>+L55+L28</f>
        <v>0</v>
      </c>
    </row>
    <row r="58" spans="2:12" ht="24.75" customHeight="1" thickBot="1" x14ac:dyDescent="0.3">
      <c r="B58" s="106" t="s">
        <v>122</v>
      </c>
      <c r="C58" s="107">
        <f>_xlfn.RANK.EQ(C57,$C57:$L57)</f>
        <v>1</v>
      </c>
      <c r="D58" s="108">
        <f t="shared" ref="D58" si="42">_xlfn.RANK.EQ(D57,$C57:$L57)</f>
        <v>1</v>
      </c>
      <c r="E58" s="107">
        <f t="shared" ref="E58" si="43">_xlfn.RANK.EQ(E57,$C57:$L57)</f>
        <v>1</v>
      </c>
      <c r="F58" s="108">
        <f t="shared" ref="F58" si="44">_xlfn.RANK.EQ(F57,$C57:$L57)</f>
        <v>1</v>
      </c>
      <c r="G58" s="107">
        <f t="shared" ref="G58" si="45">_xlfn.RANK.EQ(G57,$C57:$L57)</f>
        <v>1</v>
      </c>
      <c r="H58" s="108">
        <f t="shared" ref="H58" si="46">_xlfn.RANK.EQ(H57,$C57:$L57)</f>
        <v>1</v>
      </c>
      <c r="I58" s="107">
        <f t="shared" ref="I58" si="47">_xlfn.RANK.EQ(I57,$C57:$L57)</f>
        <v>1</v>
      </c>
      <c r="J58" s="108">
        <f t="shared" ref="J58" si="48">_xlfn.RANK.EQ(J57,$C57:$L57)</f>
        <v>1</v>
      </c>
      <c r="K58" s="107">
        <f t="shared" ref="K58" si="49">_xlfn.RANK.EQ(K57,$C57:$L57)</f>
        <v>1</v>
      </c>
      <c r="L58" s="109">
        <f t="shared" ref="L58" si="50">_xlfn.RANK.EQ(L57,$C57:$L57)</f>
        <v>1</v>
      </c>
    </row>
    <row r="59" spans="2:12" ht="24.75" customHeight="1" thickBot="1" x14ac:dyDescent="0.3">
      <c r="B59" s="239" t="s">
        <v>163</v>
      </c>
      <c r="C59" s="240">
        <f>+C55-C28</f>
        <v>0</v>
      </c>
      <c r="D59" s="240">
        <f t="shared" ref="D59:L59" si="51">+D55-D28</f>
        <v>0</v>
      </c>
      <c r="E59" s="240">
        <f t="shared" si="51"/>
        <v>0</v>
      </c>
      <c r="F59" s="240">
        <f t="shared" si="51"/>
        <v>0</v>
      </c>
      <c r="G59" s="240">
        <f t="shared" si="51"/>
        <v>0</v>
      </c>
      <c r="H59" s="240">
        <f t="shared" si="51"/>
        <v>0</v>
      </c>
      <c r="I59" s="240">
        <f t="shared" si="51"/>
        <v>0</v>
      </c>
      <c r="J59" s="240">
        <f t="shared" si="51"/>
        <v>0</v>
      </c>
      <c r="K59" s="240">
        <f t="shared" si="51"/>
        <v>0</v>
      </c>
      <c r="L59" s="240">
        <f t="shared" si="51"/>
        <v>0</v>
      </c>
    </row>
    <row r="60" spans="2:12" ht="24.75" customHeight="1" thickBot="1" x14ac:dyDescent="0.3"/>
    <row r="61" spans="2:12" ht="24.75" customHeight="1" thickBot="1" x14ac:dyDescent="0.3">
      <c r="B61" s="89" t="s">
        <v>118</v>
      </c>
      <c r="C61" s="78" t="s">
        <v>10</v>
      </c>
      <c r="D61" s="79" t="s">
        <v>11</v>
      </c>
      <c r="E61" s="80" t="s">
        <v>12</v>
      </c>
      <c r="F61" s="79" t="s">
        <v>13</v>
      </c>
      <c r="G61" s="80" t="s">
        <v>14</v>
      </c>
      <c r="H61" s="79" t="s">
        <v>15</v>
      </c>
      <c r="I61" s="80" t="s">
        <v>16</v>
      </c>
      <c r="J61" s="79" t="s">
        <v>17</v>
      </c>
      <c r="K61" s="80" t="s">
        <v>18</v>
      </c>
      <c r="L61" s="79" t="s">
        <v>19</v>
      </c>
    </row>
    <row r="62" spans="2:12" ht="24.75" customHeight="1" x14ac:dyDescent="0.25">
      <c r="B62" s="81" t="s">
        <v>86</v>
      </c>
      <c r="C62" s="17">
        <f>+'R3'!$AU6</f>
        <v>0</v>
      </c>
      <c r="D62" s="87">
        <f>+'R3'!$AU7</f>
        <v>0</v>
      </c>
      <c r="E62" s="17">
        <f>+'R3'!$AU8</f>
        <v>0</v>
      </c>
      <c r="F62" s="87">
        <f>+'R3'!$AU9</f>
        <v>0</v>
      </c>
      <c r="G62" s="17">
        <f>+'R3'!$AU10</f>
        <v>0</v>
      </c>
      <c r="H62" s="87">
        <f>+'R3'!$AU11</f>
        <v>0</v>
      </c>
      <c r="I62" s="17">
        <f>+'R3'!$AU12</f>
        <v>0</v>
      </c>
      <c r="J62" s="87">
        <f>+'R3'!$AU13</f>
        <v>0</v>
      </c>
      <c r="K62" s="17">
        <f>+'R3'!$AU14</f>
        <v>0</v>
      </c>
      <c r="L62" s="87">
        <f>+'R3'!$AU15</f>
        <v>0</v>
      </c>
    </row>
    <row r="63" spans="2:12" ht="24.75" customHeight="1" x14ac:dyDescent="0.25">
      <c r="B63" s="82" t="s">
        <v>87</v>
      </c>
      <c r="C63" s="7">
        <f>+'R3'!$AU16</f>
        <v>0</v>
      </c>
      <c r="D63" s="40">
        <f>+'R3'!$AU17</f>
        <v>0</v>
      </c>
      <c r="E63" s="7">
        <f>+'R3'!$AU18</f>
        <v>0</v>
      </c>
      <c r="F63" s="40">
        <f>+'R3'!$AU19</f>
        <v>0</v>
      </c>
      <c r="G63" s="7">
        <f>+'R3'!$AU20</f>
        <v>0</v>
      </c>
      <c r="H63" s="40">
        <f>+'R3'!$AU21</f>
        <v>0</v>
      </c>
      <c r="I63" s="7">
        <f>+'R3'!$AU22</f>
        <v>0</v>
      </c>
      <c r="J63" s="40">
        <f>+'R3'!$AU23</f>
        <v>0</v>
      </c>
      <c r="K63" s="7">
        <f>+'R3'!$AU24</f>
        <v>0</v>
      </c>
      <c r="L63" s="40">
        <f>+'R3'!$AU25</f>
        <v>0</v>
      </c>
    </row>
    <row r="64" spans="2:12" ht="24.75" customHeight="1" thickBot="1" x14ac:dyDescent="0.3">
      <c r="B64" s="90" t="s">
        <v>88</v>
      </c>
      <c r="C64" s="91">
        <f>SUM(C62:C63)</f>
        <v>0</v>
      </c>
      <c r="D64" s="92">
        <f t="shared" ref="D64" si="52">SUM(D62:D63)</f>
        <v>0</v>
      </c>
      <c r="E64" s="91">
        <f t="shared" ref="E64" si="53">SUM(E62:E63)</f>
        <v>0</v>
      </c>
      <c r="F64" s="92">
        <f t="shared" ref="F64" si="54">SUM(F62:F63)</f>
        <v>0</v>
      </c>
      <c r="G64" s="91">
        <f t="shared" ref="G64" si="55">SUM(G62:G63)</f>
        <v>0</v>
      </c>
      <c r="H64" s="92">
        <f t="shared" ref="H64" si="56">SUM(H62:H63)</f>
        <v>0</v>
      </c>
      <c r="I64" s="91">
        <f t="shared" ref="I64" si="57">SUM(I62:I63)</f>
        <v>0</v>
      </c>
      <c r="J64" s="92">
        <f t="shared" ref="J64" si="58">SUM(J62:J63)</f>
        <v>0</v>
      </c>
      <c r="K64" s="91">
        <f t="shared" ref="K64" si="59">SUM(K62:K63)</f>
        <v>0</v>
      </c>
      <c r="L64" s="92">
        <f t="shared" ref="L64" si="60">SUM(L62:L63)</f>
        <v>0</v>
      </c>
    </row>
    <row r="65" spans="2:12" ht="24.75" customHeight="1" thickBot="1" x14ac:dyDescent="0.3">
      <c r="B65" s="84" t="s">
        <v>93</v>
      </c>
      <c r="C65" s="85" t="str">
        <f>IFERROR(C64/SUM($C64:$L64),"")</f>
        <v/>
      </c>
      <c r="D65" s="88" t="str">
        <f t="shared" ref="D65" si="61">IFERROR(D64/SUM($C64:$L64),"")</f>
        <v/>
      </c>
      <c r="E65" s="85" t="str">
        <f t="shared" ref="E65" si="62">IFERROR(E64/SUM($C64:$L64),"")</f>
        <v/>
      </c>
      <c r="F65" s="88" t="str">
        <f t="shared" ref="F65" si="63">IFERROR(F64/SUM($C64:$L64),"")</f>
        <v/>
      </c>
      <c r="G65" s="85" t="str">
        <f t="shared" ref="G65" si="64">IFERROR(G64/SUM($C64:$L64),"")</f>
        <v/>
      </c>
      <c r="H65" s="88" t="str">
        <f t="shared" ref="H65" si="65">IFERROR(H64/SUM($C64:$L64),"")</f>
        <v/>
      </c>
      <c r="I65" s="85" t="str">
        <f t="shared" ref="I65" si="66">IFERROR(I64/SUM($C64:$L64),"")</f>
        <v/>
      </c>
      <c r="J65" s="88" t="str">
        <f t="shared" ref="J65" si="67">IFERROR(J64/SUM($C64:$L64),"")</f>
        <v/>
      </c>
      <c r="K65" s="85" t="str">
        <f t="shared" ref="K65" si="68">IFERROR(K64/SUM($C64:$L64),"")</f>
        <v/>
      </c>
      <c r="L65" s="88" t="str">
        <f t="shared" ref="L65" si="69">IFERROR(L64/SUM($C64:$L64),"")</f>
        <v/>
      </c>
    </row>
    <row r="66" spans="2:12" ht="24.75" customHeight="1" x14ac:dyDescent="0.25">
      <c r="B66" s="81" t="s">
        <v>91</v>
      </c>
      <c r="C66" s="17">
        <f>+'Input R3'!E18</f>
        <v>0</v>
      </c>
      <c r="D66" s="87">
        <f>+'Input R3'!F18</f>
        <v>0</v>
      </c>
      <c r="E66" s="17">
        <f>+'Input R3'!G18</f>
        <v>0</v>
      </c>
      <c r="F66" s="87">
        <f>+'Input R3'!H18</f>
        <v>0</v>
      </c>
      <c r="G66" s="17">
        <f>+'Input R3'!I18</f>
        <v>0</v>
      </c>
      <c r="H66" s="87">
        <f>+'Input R3'!J18</f>
        <v>0</v>
      </c>
      <c r="I66" s="17">
        <f>+'Input R3'!K18</f>
        <v>0</v>
      </c>
      <c r="J66" s="87">
        <f>+'Input R3'!L18</f>
        <v>0</v>
      </c>
      <c r="K66" s="17">
        <f>+'Input R3'!M18</f>
        <v>0</v>
      </c>
      <c r="L66" s="87">
        <f>+'Input R3'!N18</f>
        <v>0</v>
      </c>
    </row>
    <row r="67" spans="2:12" ht="24.75" customHeight="1" x14ac:dyDescent="0.25">
      <c r="B67" s="82" t="s">
        <v>92</v>
      </c>
      <c r="C67" s="7">
        <f>+'Input R3'!E37</f>
        <v>0</v>
      </c>
      <c r="D67" s="40">
        <f>+'Input R3'!F37</f>
        <v>0</v>
      </c>
      <c r="E67" s="7">
        <f>+'Input R3'!G37</f>
        <v>0</v>
      </c>
      <c r="F67" s="40">
        <f>+'Input R3'!H37</f>
        <v>0</v>
      </c>
      <c r="G67" s="7">
        <f>+'Input R3'!I37</f>
        <v>0</v>
      </c>
      <c r="H67" s="40">
        <f>+'Input R3'!J37</f>
        <v>0</v>
      </c>
      <c r="I67" s="7">
        <f>+'Input R3'!K37</f>
        <v>0</v>
      </c>
      <c r="J67" s="40">
        <f>+'Input R3'!L37</f>
        <v>0</v>
      </c>
      <c r="K67" s="7">
        <f>+'Input R3'!M37</f>
        <v>0</v>
      </c>
      <c r="L67" s="40">
        <f>+'Input R3'!N37</f>
        <v>0</v>
      </c>
    </row>
    <row r="68" spans="2:12" ht="24.75" customHeight="1" x14ac:dyDescent="0.25">
      <c r="B68" s="82" t="s">
        <v>109</v>
      </c>
      <c r="C68" s="7">
        <f>+C66*C62</f>
        <v>0</v>
      </c>
      <c r="D68" s="40">
        <f t="shared" ref="D68:L68" si="70">+D66*D62</f>
        <v>0</v>
      </c>
      <c r="E68" s="7">
        <f t="shared" si="70"/>
        <v>0</v>
      </c>
      <c r="F68" s="40">
        <f t="shared" si="70"/>
        <v>0</v>
      </c>
      <c r="G68" s="7">
        <f t="shared" si="70"/>
        <v>0</v>
      </c>
      <c r="H68" s="40">
        <f t="shared" si="70"/>
        <v>0</v>
      </c>
      <c r="I68" s="7">
        <f t="shared" si="70"/>
        <v>0</v>
      </c>
      <c r="J68" s="40">
        <f t="shared" si="70"/>
        <v>0</v>
      </c>
      <c r="K68" s="7">
        <f t="shared" si="70"/>
        <v>0</v>
      </c>
      <c r="L68" s="40">
        <f t="shared" si="70"/>
        <v>0</v>
      </c>
    </row>
    <row r="69" spans="2:12" ht="24.75" customHeight="1" thickBot="1" x14ac:dyDescent="0.3">
      <c r="B69" s="82" t="s">
        <v>110</v>
      </c>
      <c r="C69" s="7">
        <f>+C67*C63</f>
        <v>0</v>
      </c>
      <c r="D69" s="40">
        <f t="shared" ref="D69:L69" si="71">+D67*D63</f>
        <v>0</v>
      </c>
      <c r="E69" s="7">
        <f t="shared" si="71"/>
        <v>0</v>
      </c>
      <c r="F69" s="40">
        <f t="shared" si="71"/>
        <v>0</v>
      </c>
      <c r="G69" s="7">
        <f t="shared" si="71"/>
        <v>0</v>
      </c>
      <c r="H69" s="40">
        <f t="shared" si="71"/>
        <v>0</v>
      </c>
      <c r="I69" s="7">
        <f t="shared" si="71"/>
        <v>0</v>
      </c>
      <c r="J69" s="40">
        <f t="shared" si="71"/>
        <v>0</v>
      </c>
      <c r="K69" s="7">
        <f t="shared" si="71"/>
        <v>0</v>
      </c>
      <c r="L69" s="40">
        <f t="shared" si="71"/>
        <v>0</v>
      </c>
    </row>
    <row r="70" spans="2:12" ht="24.75" customHeight="1" thickBot="1" x14ac:dyDescent="0.3">
      <c r="B70" s="93" t="s">
        <v>111</v>
      </c>
      <c r="C70" s="94">
        <f>SUM(C68:C69)</f>
        <v>0</v>
      </c>
      <c r="D70" s="95">
        <f t="shared" ref="D70:L70" si="72">SUM(D68:D69)</f>
        <v>0</v>
      </c>
      <c r="E70" s="94">
        <f t="shared" si="72"/>
        <v>0</v>
      </c>
      <c r="F70" s="95">
        <f t="shared" si="72"/>
        <v>0</v>
      </c>
      <c r="G70" s="94">
        <f t="shared" si="72"/>
        <v>0</v>
      </c>
      <c r="H70" s="95">
        <f t="shared" si="72"/>
        <v>0</v>
      </c>
      <c r="I70" s="94">
        <f t="shared" si="72"/>
        <v>0</v>
      </c>
      <c r="J70" s="95">
        <f t="shared" si="72"/>
        <v>0</v>
      </c>
      <c r="K70" s="94">
        <f t="shared" si="72"/>
        <v>0</v>
      </c>
      <c r="L70" s="95">
        <f t="shared" si="72"/>
        <v>0</v>
      </c>
    </row>
    <row r="71" spans="2:12" ht="24.75" customHeight="1" thickBot="1" x14ac:dyDescent="0.3">
      <c r="B71" s="84" t="s">
        <v>94</v>
      </c>
      <c r="C71" s="85" t="str">
        <f>IFERROR(C70/SUM($C70:$L70),"")</f>
        <v/>
      </c>
      <c r="D71" s="88" t="str">
        <f t="shared" ref="D71" si="73">IFERROR(D70/SUM($C70:$L70),"")</f>
        <v/>
      </c>
      <c r="E71" s="85" t="str">
        <f t="shared" ref="E71" si="74">IFERROR(E70/SUM($C70:$L70),"")</f>
        <v/>
      </c>
      <c r="F71" s="88" t="str">
        <f t="shared" ref="F71" si="75">IFERROR(F70/SUM($C70:$L70),"")</f>
        <v/>
      </c>
      <c r="G71" s="85" t="str">
        <f t="shared" ref="G71" si="76">IFERROR(G70/SUM($C70:$L70),"")</f>
        <v/>
      </c>
      <c r="H71" s="88" t="str">
        <f t="shared" ref="H71" si="77">IFERROR(H70/SUM($C70:$L70),"")</f>
        <v/>
      </c>
      <c r="I71" s="85" t="str">
        <f t="shared" ref="I71" si="78">IFERROR(I70/SUM($C70:$L70),"")</f>
        <v/>
      </c>
      <c r="J71" s="88" t="str">
        <f t="shared" ref="J71" si="79">IFERROR(J70/SUM($C70:$L70),"")</f>
        <v/>
      </c>
      <c r="K71" s="85" t="str">
        <f t="shared" ref="K71" si="80">IFERROR(K70/SUM($C70:$L70),"")</f>
        <v/>
      </c>
      <c r="L71" s="88" t="str">
        <f t="shared" ref="L71" si="81">IFERROR(L70/SUM($C70:$L70),"")</f>
        <v/>
      </c>
    </row>
    <row r="72" spans="2:12" ht="24.75" customHeight="1" x14ac:dyDescent="0.25">
      <c r="B72" s="81" t="s">
        <v>95</v>
      </c>
      <c r="C72" s="17" t="str">
        <f>+'Input R3'!E17</f>
        <v/>
      </c>
      <c r="D72" s="87" t="str">
        <f>+'Input R3'!F17</f>
        <v/>
      </c>
      <c r="E72" s="17" t="str">
        <f>+'Input R3'!G17</f>
        <v/>
      </c>
      <c r="F72" s="87" t="str">
        <f>+'Input R3'!H17</f>
        <v/>
      </c>
      <c r="G72" s="17" t="str">
        <f>+'Input R3'!I17</f>
        <v/>
      </c>
      <c r="H72" s="87" t="str">
        <f>+'Input R3'!J17</f>
        <v/>
      </c>
      <c r="I72" s="17" t="str">
        <f>+'Input R3'!K17</f>
        <v/>
      </c>
      <c r="J72" s="87" t="str">
        <f>+'Input R3'!L17</f>
        <v/>
      </c>
      <c r="K72" s="17" t="str">
        <f>+'Input R3'!M17</f>
        <v/>
      </c>
      <c r="L72" s="87" t="str">
        <f>+'Input R3'!N17</f>
        <v/>
      </c>
    </row>
    <row r="73" spans="2:12" ht="24.75" customHeight="1" x14ac:dyDescent="0.25">
      <c r="B73" s="82" t="s">
        <v>96</v>
      </c>
      <c r="C73" s="7" t="str">
        <f>+'Input R3'!E36</f>
        <v/>
      </c>
      <c r="D73" s="40" t="str">
        <f>+'Input R3'!F36</f>
        <v/>
      </c>
      <c r="E73" s="7" t="str">
        <f>+'Input R3'!G36</f>
        <v/>
      </c>
      <c r="F73" s="40" t="str">
        <f>+'Input R3'!H36</f>
        <v/>
      </c>
      <c r="G73" s="7" t="str">
        <f>+'Input R3'!I36</f>
        <v/>
      </c>
      <c r="H73" s="40" t="str">
        <f>+'Input R3'!J36</f>
        <v/>
      </c>
      <c r="I73" s="7" t="str">
        <f>+'Input R3'!K36</f>
        <v/>
      </c>
      <c r="J73" s="40" t="str">
        <f>+'Input R3'!L36</f>
        <v/>
      </c>
      <c r="K73" s="7" t="str">
        <f>+'Input R3'!M36</f>
        <v/>
      </c>
      <c r="L73" s="40" t="str">
        <f>+'Input R3'!N36</f>
        <v/>
      </c>
    </row>
    <row r="74" spans="2:12" ht="24.75" customHeight="1" x14ac:dyDescent="0.25">
      <c r="B74" s="82" t="s">
        <v>97</v>
      </c>
      <c r="C74" s="7" t="str">
        <f>+'Input R3'!E19</f>
        <v/>
      </c>
      <c r="D74" s="40" t="str">
        <f>+'Input R3'!F19</f>
        <v/>
      </c>
      <c r="E74" s="7" t="str">
        <f>+'Input R3'!G19</f>
        <v/>
      </c>
      <c r="F74" s="40" t="str">
        <f>+'Input R3'!H19</f>
        <v/>
      </c>
      <c r="G74" s="7" t="str">
        <f>+'Input R3'!I19</f>
        <v/>
      </c>
      <c r="H74" s="40" t="str">
        <f>+'Input R3'!J19</f>
        <v/>
      </c>
      <c r="I74" s="7" t="str">
        <f>+'Input R3'!K19</f>
        <v/>
      </c>
      <c r="J74" s="40" t="str">
        <f>+'Input R3'!L19</f>
        <v/>
      </c>
      <c r="K74" s="7" t="str">
        <f>+'Input R3'!M19</f>
        <v/>
      </c>
      <c r="L74" s="40" t="str">
        <f>+'Input R3'!N19</f>
        <v/>
      </c>
    </row>
    <row r="75" spans="2:12" ht="24.75" customHeight="1" thickBot="1" x14ac:dyDescent="0.3">
      <c r="B75" s="83" t="s">
        <v>98</v>
      </c>
      <c r="C75" s="24" t="str">
        <f>+'Input R3'!E38</f>
        <v/>
      </c>
      <c r="D75" s="41" t="str">
        <f>+'Input R3'!F38</f>
        <v/>
      </c>
      <c r="E75" s="24" t="str">
        <f>+'Input R3'!G38</f>
        <v/>
      </c>
      <c r="F75" s="41" t="str">
        <f>+'Input R3'!H38</f>
        <v/>
      </c>
      <c r="G75" s="24" t="str">
        <f>+'Input R3'!I38</f>
        <v/>
      </c>
      <c r="H75" s="41" t="str">
        <f>+'Input R3'!J38</f>
        <v/>
      </c>
      <c r="I75" s="24" t="str">
        <f>+'Input R3'!K38</f>
        <v/>
      </c>
      <c r="J75" s="41" t="str">
        <f>+'Input R3'!L38</f>
        <v/>
      </c>
      <c r="K75" s="24" t="str">
        <f>+'Input R3'!M38</f>
        <v/>
      </c>
      <c r="L75" s="41" t="str">
        <f>+'Input R3'!N38</f>
        <v/>
      </c>
    </row>
    <row r="76" spans="2:12" ht="24.75" customHeight="1" x14ac:dyDescent="0.25">
      <c r="B76" s="81" t="s">
        <v>99</v>
      </c>
      <c r="C76" s="17" t="str">
        <f>IFERROR(C74*C62,"")</f>
        <v/>
      </c>
      <c r="D76" s="87" t="str">
        <f t="shared" ref="D76:L76" si="82">IFERROR(D74*D62,"")</f>
        <v/>
      </c>
      <c r="E76" s="17" t="str">
        <f t="shared" si="82"/>
        <v/>
      </c>
      <c r="F76" s="87" t="str">
        <f t="shared" si="82"/>
        <v/>
      </c>
      <c r="G76" s="17" t="str">
        <f t="shared" si="82"/>
        <v/>
      </c>
      <c r="H76" s="87" t="str">
        <f t="shared" si="82"/>
        <v/>
      </c>
      <c r="I76" s="17" t="str">
        <f t="shared" si="82"/>
        <v/>
      </c>
      <c r="J76" s="87" t="str">
        <f t="shared" si="82"/>
        <v/>
      </c>
      <c r="K76" s="17" t="str">
        <f t="shared" si="82"/>
        <v/>
      </c>
      <c r="L76" s="87" t="str">
        <f t="shared" si="82"/>
        <v/>
      </c>
    </row>
    <row r="77" spans="2:12" ht="24.75" customHeight="1" thickBot="1" x14ac:dyDescent="0.3">
      <c r="B77" s="82" t="s">
        <v>100</v>
      </c>
      <c r="C77" s="7" t="str">
        <f>IFERROR(C75*C63,"")</f>
        <v/>
      </c>
      <c r="D77" s="40" t="str">
        <f t="shared" ref="D77:L77" si="83">IFERROR(D75*D63,"")</f>
        <v/>
      </c>
      <c r="E77" s="7" t="str">
        <f t="shared" si="83"/>
        <v/>
      </c>
      <c r="F77" s="40" t="str">
        <f t="shared" si="83"/>
        <v/>
      </c>
      <c r="G77" s="7" t="str">
        <f t="shared" si="83"/>
        <v/>
      </c>
      <c r="H77" s="40" t="str">
        <f t="shared" si="83"/>
        <v/>
      </c>
      <c r="I77" s="7" t="str">
        <f t="shared" si="83"/>
        <v/>
      </c>
      <c r="J77" s="40" t="str">
        <f t="shared" si="83"/>
        <v/>
      </c>
      <c r="K77" s="7" t="str">
        <f t="shared" si="83"/>
        <v/>
      </c>
      <c r="L77" s="40" t="str">
        <f t="shared" si="83"/>
        <v/>
      </c>
    </row>
    <row r="78" spans="2:12" ht="24.75" customHeight="1" thickBot="1" x14ac:dyDescent="0.3">
      <c r="B78" s="97" t="s">
        <v>101</v>
      </c>
      <c r="C78" s="98">
        <f>SUM(C76:C77)</f>
        <v>0</v>
      </c>
      <c r="D78" s="99">
        <f t="shared" ref="D78:L78" si="84">SUM(D76:D77)</f>
        <v>0</v>
      </c>
      <c r="E78" s="98">
        <f t="shared" si="84"/>
        <v>0</v>
      </c>
      <c r="F78" s="99">
        <f t="shared" si="84"/>
        <v>0</v>
      </c>
      <c r="G78" s="98">
        <f t="shared" si="84"/>
        <v>0</v>
      </c>
      <c r="H78" s="99">
        <f t="shared" si="84"/>
        <v>0</v>
      </c>
      <c r="I78" s="98">
        <f t="shared" si="84"/>
        <v>0</v>
      </c>
      <c r="J78" s="99">
        <f t="shared" si="84"/>
        <v>0</v>
      </c>
      <c r="K78" s="98">
        <f t="shared" si="84"/>
        <v>0</v>
      </c>
      <c r="L78" s="99">
        <f t="shared" si="84"/>
        <v>0</v>
      </c>
    </row>
    <row r="79" spans="2:12" ht="24.75" customHeight="1" x14ac:dyDescent="0.25">
      <c r="B79" s="81" t="s">
        <v>104</v>
      </c>
      <c r="C79" s="17">
        <f>+'Input R3'!E20</f>
        <v>0</v>
      </c>
      <c r="D79" s="87">
        <f>+'Input R3'!F20</f>
        <v>0</v>
      </c>
      <c r="E79" s="17">
        <f>+'Input R3'!G20</f>
        <v>0</v>
      </c>
      <c r="F79" s="87">
        <f>+'Input R3'!H20</f>
        <v>0</v>
      </c>
      <c r="G79" s="17">
        <f>+'Input R3'!I20</f>
        <v>0</v>
      </c>
      <c r="H79" s="87">
        <f>+'Input R3'!J20</f>
        <v>0</v>
      </c>
      <c r="I79" s="17">
        <f>+'Input R3'!K20</f>
        <v>0</v>
      </c>
      <c r="J79" s="87">
        <f>+'Input R3'!L20</f>
        <v>0</v>
      </c>
      <c r="K79" s="17">
        <f>+'Input R3'!M20</f>
        <v>0</v>
      </c>
      <c r="L79" s="87">
        <f>+'Input R3'!N20</f>
        <v>0</v>
      </c>
    </row>
    <row r="80" spans="2:12" ht="24.75" customHeight="1" x14ac:dyDescent="0.25">
      <c r="B80" s="82" t="s">
        <v>105</v>
      </c>
      <c r="C80" s="7">
        <f>+'Input R3'!E39</f>
        <v>0</v>
      </c>
      <c r="D80" s="40">
        <f>+'Input R3'!F39</f>
        <v>0</v>
      </c>
      <c r="E80" s="7">
        <f>+'Input R3'!G39</f>
        <v>0</v>
      </c>
      <c r="F80" s="40">
        <f>+'Input R3'!H39</f>
        <v>0</v>
      </c>
      <c r="G80" s="7">
        <f>+'Input R3'!I39</f>
        <v>0</v>
      </c>
      <c r="H80" s="40">
        <f>+'Input R3'!J39</f>
        <v>0</v>
      </c>
      <c r="I80" s="7">
        <f>+'Input R3'!K39</f>
        <v>0</v>
      </c>
      <c r="J80" s="40">
        <f>+'Input R3'!L39</f>
        <v>0</v>
      </c>
      <c r="K80" s="7">
        <f>+'Input R3'!M39</f>
        <v>0</v>
      </c>
      <c r="L80" s="40">
        <f>+'Input R3'!N39</f>
        <v>0</v>
      </c>
    </row>
    <row r="81" spans="2:12" ht="24.75" customHeight="1" x14ac:dyDescent="0.25">
      <c r="B81" s="82" t="s">
        <v>102</v>
      </c>
      <c r="C81" s="7">
        <f>+'Input R3'!E14</f>
        <v>0</v>
      </c>
      <c r="D81" s="40">
        <f>+'Input R3'!F14</f>
        <v>0</v>
      </c>
      <c r="E81" s="7">
        <f>+'Input R3'!G14</f>
        <v>0</v>
      </c>
      <c r="F81" s="40">
        <f>+'Input R3'!H14</f>
        <v>0</v>
      </c>
      <c r="G81" s="7">
        <f>+'Input R3'!I14</f>
        <v>0</v>
      </c>
      <c r="H81" s="40">
        <f>+'Input R3'!J14</f>
        <v>0</v>
      </c>
      <c r="I81" s="7">
        <f>+'Input R3'!K14</f>
        <v>0</v>
      </c>
      <c r="J81" s="40">
        <f>+'Input R3'!L14</f>
        <v>0</v>
      </c>
      <c r="K81" s="7">
        <f>+'Input R3'!M14</f>
        <v>0</v>
      </c>
      <c r="L81" s="40">
        <f>+'Input R3'!N14</f>
        <v>0</v>
      </c>
    </row>
    <row r="82" spans="2:12" ht="24.75" customHeight="1" thickBot="1" x14ac:dyDescent="0.3">
      <c r="B82" s="83" t="s">
        <v>103</v>
      </c>
      <c r="C82" s="24">
        <f>+'Input R3'!E33</f>
        <v>0</v>
      </c>
      <c r="D82" s="41">
        <f>+'Input R3'!F33</f>
        <v>0</v>
      </c>
      <c r="E82" s="24">
        <f>+'Input R3'!G33</f>
        <v>0</v>
      </c>
      <c r="F82" s="41">
        <f>+'Input R3'!H33</f>
        <v>0</v>
      </c>
      <c r="G82" s="24">
        <f>+'Input R3'!I33</f>
        <v>0</v>
      </c>
      <c r="H82" s="41">
        <f>+'Input R3'!J33</f>
        <v>0</v>
      </c>
      <c r="I82" s="24">
        <f>+'Input R3'!K33</f>
        <v>0</v>
      </c>
      <c r="J82" s="41">
        <f>+'Input R3'!L33</f>
        <v>0</v>
      </c>
      <c r="K82" s="24">
        <f>+'Input R3'!M33</f>
        <v>0</v>
      </c>
      <c r="L82" s="41">
        <f>+'Input R3'!N33</f>
        <v>0</v>
      </c>
    </row>
    <row r="83" spans="2:12" ht="24.75" customHeight="1" x14ac:dyDescent="0.25">
      <c r="B83" s="81" t="s">
        <v>106</v>
      </c>
      <c r="C83" s="17" t="str">
        <f>IFERROR(C76-C79-C81,"")</f>
        <v/>
      </c>
      <c r="D83" s="87" t="str">
        <f t="shared" ref="D83:L83" si="85">IFERROR(D76-D79-D81,"")</f>
        <v/>
      </c>
      <c r="E83" s="17" t="str">
        <f t="shared" si="85"/>
        <v/>
      </c>
      <c r="F83" s="87" t="str">
        <f t="shared" si="85"/>
        <v/>
      </c>
      <c r="G83" s="17" t="str">
        <f t="shared" si="85"/>
        <v/>
      </c>
      <c r="H83" s="87" t="str">
        <f t="shared" si="85"/>
        <v/>
      </c>
      <c r="I83" s="17" t="str">
        <f t="shared" si="85"/>
        <v/>
      </c>
      <c r="J83" s="87" t="str">
        <f t="shared" si="85"/>
        <v/>
      </c>
      <c r="K83" s="17" t="str">
        <f t="shared" si="85"/>
        <v/>
      </c>
      <c r="L83" s="87" t="str">
        <f t="shared" si="85"/>
        <v/>
      </c>
    </row>
    <row r="84" spans="2:12" ht="24.75" customHeight="1" thickBot="1" x14ac:dyDescent="0.3">
      <c r="B84" s="82" t="s">
        <v>107</v>
      </c>
      <c r="C84" s="7" t="str">
        <f>IFERROR(C77-C80-C82,"")</f>
        <v/>
      </c>
      <c r="D84" s="40" t="str">
        <f t="shared" ref="D84:L84" si="86">IFERROR(D77-D80-D82,"")</f>
        <v/>
      </c>
      <c r="E84" s="7" t="str">
        <f t="shared" si="86"/>
        <v/>
      </c>
      <c r="F84" s="40" t="str">
        <f t="shared" si="86"/>
        <v/>
      </c>
      <c r="G84" s="7" t="str">
        <f t="shared" si="86"/>
        <v/>
      </c>
      <c r="H84" s="40" t="str">
        <f t="shared" si="86"/>
        <v/>
      </c>
      <c r="I84" s="7" t="str">
        <f t="shared" si="86"/>
        <v/>
      </c>
      <c r="J84" s="40" t="str">
        <f t="shared" si="86"/>
        <v/>
      </c>
      <c r="K84" s="7" t="str">
        <f t="shared" si="86"/>
        <v/>
      </c>
      <c r="L84" s="40" t="str">
        <f t="shared" si="86"/>
        <v/>
      </c>
    </row>
    <row r="85" spans="2:12" ht="24.75" customHeight="1" thickBot="1" x14ac:dyDescent="0.3">
      <c r="B85" s="97" t="s">
        <v>108</v>
      </c>
      <c r="C85" s="98">
        <f>SUM(C83:C84)</f>
        <v>0</v>
      </c>
      <c r="D85" s="99">
        <f t="shared" ref="D85:L85" si="87">SUM(D83:D84)</f>
        <v>0</v>
      </c>
      <c r="E85" s="98">
        <f t="shared" si="87"/>
        <v>0</v>
      </c>
      <c r="F85" s="99">
        <f t="shared" si="87"/>
        <v>0</v>
      </c>
      <c r="G85" s="98">
        <f t="shared" si="87"/>
        <v>0</v>
      </c>
      <c r="H85" s="99">
        <f t="shared" si="87"/>
        <v>0</v>
      </c>
      <c r="I85" s="98">
        <f t="shared" si="87"/>
        <v>0</v>
      </c>
      <c r="J85" s="99">
        <f t="shared" si="87"/>
        <v>0</v>
      </c>
      <c r="K85" s="98">
        <f t="shared" si="87"/>
        <v>0</v>
      </c>
      <c r="L85" s="99">
        <f t="shared" si="87"/>
        <v>0</v>
      </c>
    </row>
    <row r="86" spans="2:12" ht="24.75" customHeight="1" thickBot="1" x14ac:dyDescent="0.3">
      <c r="B86" s="100" t="s">
        <v>113</v>
      </c>
      <c r="C86" s="86">
        <f>_xlfn.RANK.EQ(C85,$C85:$L85)</f>
        <v>1</v>
      </c>
      <c r="D86" s="101">
        <f t="shared" ref="D86:L86" si="88">_xlfn.RANK.EQ(D85,$C85:$L85)</f>
        <v>1</v>
      </c>
      <c r="E86" s="86">
        <f t="shared" si="88"/>
        <v>1</v>
      </c>
      <c r="F86" s="101">
        <f t="shared" si="88"/>
        <v>1</v>
      </c>
      <c r="G86" s="86">
        <f t="shared" si="88"/>
        <v>1</v>
      </c>
      <c r="H86" s="101">
        <f t="shared" si="88"/>
        <v>1</v>
      </c>
      <c r="I86" s="86">
        <f t="shared" si="88"/>
        <v>1</v>
      </c>
      <c r="J86" s="101">
        <f t="shared" si="88"/>
        <v>1</v>
      </c>
      <c r="K86" s="43">
        <f t="shared" si="88"/>
        <v>1</v>
      </c>
      <c r="L86" s="102">
        <f t="shared" si="88"/>
        <v>1</v>
      </c>
    </row>
    <row r="87" spans="2:12" ht="24.75" customHeight="1" thickBot="1" x14ac:dyDescent="0.3">
      <c r="B87" s="84" t="s">
        <v>121</v>
      </c>
      <c r="C87" s="7">
        <f>+C85+C57</f>
        <v>0</v>
      </c>
      <c r="D87" s="56">
        <f t="shared" ref="D87:L87" si="89">+D85+D57</f>
        <v>0</v>
      </c>
      <c r="E87" s="7">
        <f t="shared" si="89"/>
        <v>0</v>
      </c>
      <c r="F87" s="56">
        <f t="shared" si="89"/>
        <v>0</v>
      </c>
      <c r="G87" s="7">
        <f t="shared" si="89"/>
        <v>0</v>
      </c>
      <c r="H87" s="56">
        <f t="shared" si="89"/>
        <v>0</v>
      </c>
      <c r="I87" s="7">
        <f t="shared" si="89"/>
        <v>0</v>
      </c>
      <c r="J87" s="56">
        <f t="shared" si="89"/>
        <v>0</v>
      </c>
      <c r="K87" s="7">
        <f t="shared" si="89"/>
        <v>0</v>
      </c>
      <c r="L87" s="56">
        <f t="shared" si="89"/>
        <v>0</v>
      </c>
    </row>
    <row r="88" spans="2:12" ht="24.75" customHeight="1" thickBot="1" x14ac:dyDescent="0.3">
      <c r="B88" s="106" t="s">
        <v>122</v>
      </c>
      <c r="C88" s="107">
        <f>_xlfn.RANK.EQ(C87,$C87:$L87)</f>
        <v>1</v>
      </c>
      <c r="D88" s="108">
        <f t="shared" ref="D88:L88" si="90">_xlfn.RANK.EQ(D87,$C87:$L87)</f>
        <v>1</v>
      </c>
      <c r="E88" s="107">
        <f t="shared" si="90"/>
        <v>1</v>
      </c>
      <c r="F88" s="108">
        <f t="shared" si="90"/>
        <v>1</v>
      </c>
      <c r="G88" s="107">
        <f t="shared" si="90"/>
        <v>1</v>
      </c>
      <c r="H88" s="108">
        <f t="shared" si="90"/>
        <v>1</v>
      </c>
      <c r="I88" s="107">
        <f t="shared" si="90"/>
        <v>1</v>
      </c>
      <c r="J88" s="108">
        <f t="shared" si="90"/>
        <v>1</v>
      </c>
      <c r="K88" s="107">
        <f t="shared" si="90"/>
        <v>1</v>
      </c>
      <c r="L88" s="109">
        <f t="shared" si="90"/>
        <v>1</v>
      </c>
    </row>
    <row r="89" spans="2:12" ht="24.75" customHeight="1" thickBot="1" x14ac:dyDescent="0.3">
      <c r="B89" s="239" t="s">
        <v>163</v>
      </c>
      <c r="C89" s="240">
        <f>+C85-C55</f>
        <v>0</v>
      </c>
      <c r="D89" s="240">
        <f t="shared" ref="D89:L89" si="91">+D85-D55</f>
        <v>0</v>
      </c>
      <c r="E89" s="240">
        <f t="shared" si="91"/>
        <v>0</v>
      </c>
      <c r="F89" s="240">
        <f t="shared" si="91"/>
        <v>0</v>
      </c>
      <c r="G89" s="240">
        <f t="shared" si="91"/>
        <v>0</v>
      </c>
      <c r="H89" s="240">
        <f t="shared" si="91"/>
        <v>0</v>
      </c>
      <c r="I89" s="240">
        <f t="shared" si="91"/>
        <v>0</v>
      </c>
      <c r="J89" s="240">
        <f t="shared" si="91"/>
        <v>0</v>
      </c>
      <c r="K89" s="240">
        <f t="shared" si="91"/>
        <v>0</v>
      </c>
      <c r="L89" s="240">
        <f t="shared" si="91"/>
        <v>0</v>
      </c>
    </row>
    <row r="90" spans="2:12" ht="24.75" customHeight="1" thickBot="1" x14ac:dyDescent="0.3"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2:12" ht="24.75" customHeight="1" thickBot="1" x14ac:dyDescent="0.3">
      <c r="B91" s="89" t="s">
        <v>119</v>
      </c>
      <c r="C91" s="78" t="s">
        <v>10</v>
      </c>
      <c r="D91" s="79" t="s">
        <v>11</v>
      </c>
      <c r="E91" s="80" t="s">
        <v>12</v>
      </c>
      <c r="F91" s="79" t="s">
        <v>13</v>
      </c>
      <c r="G91" s="80" t="s">
        <v>14</v>
      </c>
      <c r="H91" s="79" t="s">
        <v>15</v>
      </c>
      <c r="I91" s="80" t="s">
        <v>16</v>
      </c>
      <c r="J91" s="79" t="s">
        <v>17</v>
      </c>
      <c r="K91" s="80" t="s">
        <v>18</v>
      </c>
      <c r="L91" s="79" t="s">
        <v>19</v>
      </c>
    </row>
    <row r="92" spans="2:12" ht="24.75" customHeight="1" x14ac:dyDescent="0.25">
      <c r="B92" s="81" t="s">
        <v>86</v>
      </c>
      <c r="C92" s="17">
        <f>+'R4'!$AU6</f>
        <v>0</v>
      </c>
      <c r="D92" s="87">
        <f>+'R4'!$AU7</f>
        <v>0</v>
      </c>
      <c r="E92" s="17">
        <f>+'R4'!$AU8</f>
        <v>0</v>
      </c>
      <c r="F92" s="87">
        <f>+'R4'!$AU9</f>
        <v>0</v>
      </c>
      <c r="G92" s="17">
        <f>+'R4'!$AU10</f>
        <v>0</v>
      </c>
      <c r="H92" s="87">
        <f>+'R4'!$AU11</f>
        <v>0</v>
      </c>
      <c r="I92" s="17">
        <f>+'R4'!$AU12</f>
        <v>0</v>
      </c>
      <c r="J92" s="87">
        <f>+'R4'!$AU13</f>
        <v>0</v>
      </c>
      <c r="K92" s="17">
        <f>+'R4'!$AU14</f>
        <v>0</v>
      </c>
      <c r="L92" s="87">
        <f>+'R4'!$AU15</f>
        <v>0</v>
      </c>
    </row>
    <row r="93" spans="2:12" ht="24.75" customHeight="1" x14ac:dyDescent="0.25">
      <c r="B93" s="82" t="s">
        <v>87</v>
      </c>
      <c r="C93" s="7">
        <f>+'R4'!$AU16</f>
        <v>0</v>
      </c>
      <c r="D93" s="40">
        <f>+'R4'!$AU17</f>
        <v>0</v>
      </c>
      <c r="E93" s="7">
        <f>+'R4'!$AU18</f>
        <v>0</v>
      </c>
      <c r="F93" s="40">
        <f>+'R4'!$AU19</f>
        <v>0</v>
      </c>
      <c r="G93" s="7">
        <f>+'R4'!$AU20</f>
        <v>0</v>
      </c>
      <c r="H93" s="40">
        <f>+'R4'!$AU21</f>
        <v>0</v>
      </c>
      <c r="I93" s="7">
        <f>+'R4'!$AU22</f>
        <v>0</v>
      </c>
      <c r="J93" s="40">
        <f>+'R4'!$AU23</f>
        <v>0</v>
      </c>
      <c r="K93" s="7">
        <f>+'R4'!$AU24</f>
        <v>0</v>
      </c>
      <c r="L93" s="40">
        <f>+'R4'!$AU25</f>
        <v>0</v>
      </c>
    </row>
    <row r="94" spans="2:12" ht="24.75" customHeight="1" thickBot="1" x14ac:dyDescent="0.3">
      <c r="B94" s="90" t="s">
        <v>88</v>
      </c>
      <c r="C94" s="91">
        <f>SUM(C92:C93)</f>
        <v>0</v>
      </c>
      <c r="D94" s="92">
        <f t="shared" ref="D94" si="92">SUM(D92:D93)</f>
        <v>0</v>
      </c>
      <c r="E94" s="91">
        <f t="shared" ref="E94" si="93">SUM(E92:E93)</f>
        <v>0</v>
      </c>
      <c r="F94" s="92">
        <f t="shared" ref="F94" si="94">SUM(F92:F93)</f>
        <v>0</v>
      </c>
      <c r="G94" s="91">
        <f t="shared" ref="G94" si="95">SUM(G92:G93)</f>
        <v>0</v>
      </c>
      <c r="H94" s="92">
        <f t="shared" ref="H94" si="96">SUM(H92:H93)</f>
        <v>0</v>
      </c>
      <c r="I94" s="91">
        <f t="shared" ref="I94" si="97">SUM(I92:I93)</f>
        <v>0</v>
      </c>
      <c r="J94" s="92">
        <f t="shared" ref="J94" si="98">SUM(J92:J93)</f>
        <v>0</v>
      </c>
      <c r="K94" s="91">
        <f t="shared" ref="K94" si="99">SUM(K92:K93)</f>
        <v>0</v>
      </c>
      <c r="L94" s="92">
        <f t="shared" ref="L94" si="100">SUM(L92:L93)</f>
        <v>0</v>
      </c>
    </row>
    <row r="95" spans="2:12" ht="24.75" customHeight="1" thickBot="1" x14ac:dyDescent="0.3">
      <c r="B95" s="84" t="s">
        <v>93</v>
      </c>
      <c r="C95" s="85" t="str">
        <f>IFERROR(C94/SUM($C94:$L94),"")</f>
        <v/>
      </c>
      <c r="D95" s="88" t="str">
        <f t="shared" ref="D95" si="101">IFERROR(D94/SUM($C94:$L94),"")</f>
        <v/>
      </c>
      <c r="E95" s="85" t="str">
        <f t="shared" ref="E95" si="102">IFERROR(E94/SUM($C94:$L94),"")</f>
        <v/>
      </c>
      <c r="F95" s="88" t="str">
        <f t="shared" ref="F95" si="103">IFERROR(F94/SUM($C94:$L94),"")</f>
        <v/>
      </c>
      <c r="G95" s="85" t="str">
        <f t="shared" ref="G95" si="104">IFERROR(G94/SUM($C94:$L94),"")</f>
        <v/>
      </c>
      <c r="H95" s="88" t="str">
        <f t="shared" ref="H95" si="105">IFERROR(H94/SUM($C94:$L94),"")</f>
        <v/>
      </c>
      <c r="I95" s="85" t="str">
        <f t="shared" ref="I95" si="106">IFERROR(I94/SUM($C94:$L94),"")</f>
        <v/>
      </c>
      <c r="J95" s="88" t="str">
        <f t="shared" ref="J95" si="107">IFERROR(J94/SUM($C94:$L94),"")</f>
        <v/>
      </c>
      <c r="K95" s="85" t="str">
        <f t="shared" ref="K95" si="108">IFERROR(K94/SUM($C94:$L94),"")</f>
        <v/>
      </c>
      <c r="L95" s="88" t="str">
        <f t="shared" ref="L95" si="109">IFERROR(L94/SUM($C94:$L94),"")</f>
        <v/>
      </c>
    </row>
    <row r="96" spans="2:12" ht="24.75" customHeight="1" x14ac:dyDescent="0.25">
      <c r="B96" s="81" t="s">
        <v>91</v>
      </c>
      <c r="C96" s="17">
        <f>+'Input R4'!E18</f>
        <v>0</v>
      </c>
      <c r="D96" s="87">
        <f>+'Input R4'!F18</f>
        <v>0</v>
      </c>
      <c r="E96" s="17">
        <f>+'Input R4'!G18</f>
        <v>0</v>
      </c>
      <c r="F96" s="87">
        <f>+'Input R4'!H18</f>
        <v>0</v>
      </c>
      <c r="G96" s="17">
        <f>+'Input R4'!I18</f>
        <v>0</v>
      </c>
      <c r="H96" s="87">
        <f>+'Input R4'!J18</f>
        <v>0</v>
      </c>
      <c r="I96" s="17">
        <f>+'Input R4'!K18</f>
        <v>0</v>
      </c>
      <c r="J96" s="87">
        <f>+'Input R4'!L18</f>
        <v>0</v>
      </c>
      <c r="K96" s="17">
        <f>+'Input R4'!M18</f>
        <v>0</v>
      </c>
      <c r="L96" s="87">
        <f>+'Input R4'!N18</f>
        <v>0</v>
      </c>
    </row>
    <row r="97" spans="2:12" ht="24.75" customHeight="1" x14ac:dyDescent="0.25">
      <c r="B97" s="82" t="s">
        <v>92</v>
      </c>
      <c r="C97" s="7">
        <f>+'Input R4'!E37</f>
        <v>0</v>
      </c>
      <c r="D97" s="40">
        <f>+'Input R4'!F37</f>
        <v>0</v>
      </c>
      <c r="E97" s="7">
        <f>+'Input R4'!G37</f>
        <v>0</v>
      </c>
      <c r="F97" s="40">
        <f>+'Input R4'!H37</f>
        <v>0</v>
      </c>
      <c r="G97" s="7">
        <f>+'Input R4'!I37</f>
        <v>0</v>
      </c>
      <c r="H97" s="40">
        <f>+'Input R4'!J37</f>
        <v>0</v>
      </c>
      <c r="I97" s="7">
        <f>+'Input R4'!K37</f>
        <v>0</v>
      </c>
      <c r="J97" s="40">
        <f>+'Input R4'!L37</f>
        <v>0</v>
      </c>
      <c r="K97" s="7">
        <f>+'Input R4'!M37</f>
        <v>0</v>
      </c>
      <c r="L97" s="40">
        <f>+'Input R4'!N37</f>
        <v>0</v>
      </c>
    </row>
    <row r="98" spans="2:12" ht="24.75" customHeight="1" x14ac:dyDescent="0.25">
      <c r="B98" s="82" t="s">
        <v>109</v>
      </c>
      <c r="C98" s="7">
        <f>+C96*C92</f>
        <v>0</v>
      </c>
      <c r="D98" s="40">
        <f t="shared" ref="D98:L98" si="110">+D96*D92</f>
        <v>0</v>
      </c>
      <c r="E98" s="7">
        <f t="shared" si="110"/>
        <v>0</v>
      </c>
      <c r="F98" s="40">
        <f t="shared" si="110"/>
        <v>0</v>
      </c>
      <c r="G98" s="7">
        <f t="shared" si="110"/>
        <v>0</v>
      </c>
      <c r="H98" s="40">
        <f t="shared" si="110"/>
        <v>0</v>
      </c>
      <c r="I98" s="7">
        <f t="shared" si="110"/>
        <v>0</v>
      </c>
      <c r="J98" s="40">
        <f t="shared" si="110"/>
        <v>0</v>
      </c>
      <c r="K98" s="7">
        <f t="shared" si="110"/>
        <v>0</v>
      </c>
      <c r="L98" s="40">
        <f t="shared" si="110"/>
        <v>0</v>
      </c>
    </row>
    <row r="99" spans="2:12" ht="24.75" customHeight="1" thickBot="1" x14ac:dyDescent="0.3">
      <c r="B99" s="82" t="s">
        <v>110</v>
      </c>
      <c r="C99" s="7">
        <f>+C97*C93</f>
        <v>0</v>
      </c>
      <c r="D99" s="40">
        <f t="shared" ref="D99:L99" si="111">+D97*D93</f>
        <v>0</v>
      </c>
      <c r="E99" s="7">
        <f t="shared" si="111"/>
        <v>0</v>
      </c>
      <c r="F99" s="40">
        <f t="shared" si="111"/>
        <v>0</v>
      </c>
      <c r="G99" s="7">
        <f t="shared" si="111"/>
        <v>0</v>
      </c>
      <c r="H99" s="40">
        <f t="shared" si="111"/>
        <v>0</v>
      </c>
      <c r="I99" s="7">
        <f t="shared" si="111"/>
        <v>0</v>
      </c>
      <c r="J99" s="40">
        <f t="shared" si="111"/>
        <v>0</v>
      </c>
      <c r="K99" s="7">
        <f t="shared" si="111"/>
        <v>0</v>
      </c>
      <c r="L99" s="40">
        <f t="shared" si="111"/>
        <v>0</v>
      </c>
    </row>
    <row r="100" spans="2:12" ht="24.75" customHeight="1" thickBot="1" x14ac:dyDescent="0.3">
      <c r="B100" s="93" t="s">
        <v>111</v>
      </c>
      <c r="C100" s="94">
        <f>SUM(C98:C99)</f>
        <v>0</v>
      </c>
      <c r="D100" s="95">
        <f t="shared" ref="D100:L100" si="112">SUM(D98:D99)</f>
        <v>0</v>
      </c>
      <c r="E100" s="94">
        <f t="shared" si="112"/>
        <v>0</v>
      </c>
      <c r="F100" s="95">
        <f t="shared" si="112"/>
        <v>0</v>
      </c>
      <c r="G100" s="94">
        <f t="shared" si="112"/>
        <v>0</v>
      </c>
      <c r="H100" s="95">
        <f t="shared" si="112"/>
        <v>0</v>
      </c>
      <c r="I100" s="94">
        <f t="shared" si="112"/>
        <v>0</v>
      </c>
      <c r="J100" s="95">
        <f t="shared" si="112"/>
        <v>0</v>
      </c>
      <c r="K100" s="94">
        <f t="shared" si="112"/>
        <v>0</v>
      </c>
      <c r="L100" s="95">
        <f t="shared" si="112"/>
        <v>0</v>
      </c>
    </row>
    <row r="101" spans="2:12" ht="24.75" customHeight="1" thickBot="1" x14ac:dyDescent="0.3">
      <c r="B101" s="84" t="s">
        <v>94</v>
      </c>
      <c r="C101" s="85" t="str">
        <f>IFERROR(C100/SUM($C100:$L100),"")</f>
        <v/>
      </c>
      <c r="D101" s="88" t="str">
        <f t="shared" ref="D101" si="113">IFERROR(D100/SUM($C100:$L100),"")</f>
        <v/>
      </c>
      <c r="E101" s="85" t="str">
        <f t="shared" ref="E101" si="114">IFERROR(E100/SUM($C100:$L100),"")</f>
        <v/>
      </c>
      <c r="F101" s="88" t="str">
        <f t="shared" ref="F101" si="115">IFERROR(F100/SUM($C100:$L100),"")</f>
        <v/>
      </c>
      <c r="G101" s="85" t="str">
        <f t="shared" ref="G101" si="116">IFERROR(G100/SUM($C100:$L100),"")</f>
        <v/>
      </c>
      <c r="H101" s="88" t="str">
        <f t="shared" ref="H101" si="117">IFERROR(H100/SUM($C100:$L100),"")</f>
        <v/>
      </c>
      <c r="I101" s="85" t="str">
        <f t="shared" ref="I101" si="118">IFERROR(I100/SUM($C100:$L100),"")</f>
        <v/>
      </c>
      <c r="J101" s="88" t="str">
        <f t="shared" ref="J101" si="119">IFERROR(J100/SUM($C100:$L100),"")</f>
        <v/>
      </c>
      <c r="K101" s="85" t="str">
        <f t="shared" ref="K101" si="120">IFERROR(K100/SUM($C100:$L100),"")</f>
        <v/>
      </c>
      <c r="L101" s="88" t="str">
        <f t="shared" ref="L101" si="121">IFERROR(L100/SUM($C100:$L100),"")</f>
        <v/>
      </c>
    </row>
    <row r="102" spans="2:12" ht="24.75" customHeight="1" x14ac:dyDescent="0.25">
      <c r="B102" s="81" t="s">
        <v>95</v>
      </c>
      <c r="C102" s="17" t="str">
        <f>+'Input R4'!E17</f>
        <v/>
      </c>
      <c r="D102" s="87" t="str">
        <f>+'Input R4'!F17</f>
        <v/>
      </c>
      <c r="E102" s="17" t="str">
        <f>+'Input R4'!G17</f>
        <v/>
      </c>
      <c r="F102" s="87" t="str">
        <f>+'Input R4'!H17</f>
        <v/>
      </c>
      <c r="G102" s="17" t="str">
        <f>+'Input R4'!I17</f>
        <v/>
      </c>
      <c r="H102" s="87" t="str">
        <f>+'Input R4'!J17</f>
        <v/>
      </c>
      <c r="I102" s="17" t="str">
        <f>+'Input R4'!K17</f>
        <v/>
      </c>
      <c r="J102" s="87" t="str">
        <f>+'Input R4'!L17</f>
        <v/>
      </c>
      <c r="K102" s="17" t="str">
        <f>+'Input R4'!M17</f>
        <v/>
      </c>
      <c r="L102" s="87" t="str">
        <f>+'Input R4'!N17</f>
        <v/>
      </c>
    </row>
    <row r="103" spans="2:12" ht="24.75" customHeight="1" x14ac:dyDescent="0.25">
      <c r="B103" s="82" t="s">
        <v>96</v>
      </c>
      <c r="C103" s="7" t="str">
        <f>+'Input R4'!E36</f>
        <v/>
      </c>
      <c r="D103" s="40" t="str">
        <f>+'Input R4'!F36</f>
        <v/>
      </c>
      <c r="E103" s="7" t="str">
        <f>+'Input R4'!G36</f>
        <v/>
      </c>
      <c r="F103" s="40" t="str">
        <f>+'Input R4'!H36</f>
        <v/>
      </c>
      <c r="G103" s="7" t="str">
        <f>+'Input R4'!I36</f>
        <v/>
      </c>
      <c r="H103" s="40" t="str">
        <f>+'Input R4'!J36</f>
        <v/>
      </c>
      <c r="I103" s="7" t="str">
        <f>+'Input R4'!K36</f>
        <v/>
      </c>
      <c r="J103" s="40" t="str">
        <f>+'Input R4'!L36</f>
        <v/>
      </c>
      <c r="K103" s="7" t="str">
        <f>+'Input R4'!M36</f>
        <v/>
      </c>
      <c r="L103" s="40" t="str">
        <f>+'Input R4'!N36</f>
        <v/>
      </c>
    </row>
    <row r="104" spans="2:12" ht="24.75" customHeight="1" x14ac:dyDescent="0.25">
      <c r="B104" s="82" t="s">
        <v>97</v>
      </c>
      <c r="C104" s="7" t="str">
        <f>+'Input R4'!E19</f>
        <v/>
      </c>
      <c r="D104" s="40" t="str">
        <f>+'Input R4'!F19</f>
        <v/>
      </c>
      <c r="E104" s="7" t="str">
        <f>+'Input R4'!G19</f>
        <v/>
      </c>
      <c r="F104" s="40" t="str">
        <f>+'Input R4'!H19</f>
        <v/>
      </c>
      <c r="G104" s="7" t="str">
        <f>+'Input R4'!I19</f>
        <v/>
      </c>
      <c r="H104" s="40" t="str">
        <f>+'Input R4'!J19</f>
        <v/>
      </c>
      <c r="I104" s="7" t="str">
        <f>+'Input R4'!K19</f>
        <v/>
      </c>
      <c r="J104" s="40" t="str">
        <f>+'Input R4'!L19</f>
        <v/>
      </c>
      <c r="K104" s="7" t="str">
        <f>+'Input R4'!M19</f>
        <v/>
      </c>
      <c r="L104" s="40" t="str">
        <f>+'Input R4'!N19</f>
        <v/>
      </c>
    </row>
    <row r="105" spans="2:12" ht="24.75" customHeight="1" thickBot="1" x14ac:dyDescent="0.3">
      <c r="B105" s="83" t="s">
        <v>98</v>
      </c>
      <c r="C105" s="24" t="str">
        <f>+'Input R4'!E38</f>
        <v/>
      </c>
      <c r="D105" s="41" t="str">
        <f>+'Input R4'!F38</f>
        <v/>
      </c>
      <c r="E105" s="24" t="str">
        <f>+'Input R4'!G38</f>
        <v/>
      </c>
      <c r="F105" s="41" t="str">
        <f>+'Input R4'!H38</f>
        <v/>
      </c>
      <c r="G105" s="24" t="str">
        <f>+'Input R4'!I38</f>
        <v/>
      </c>
      <c r="H105" s="41" t="str">
        <f>+'Input R4'!J38</f>
        <v/>
      </c>
      <c r="I105" s="24" t="str">
        <f>+'Input R4'!K38</f>
        <v/>
      </c>
      <c r="J105" s="41" t="str">
        <f>+'Input R4'!L38</f>
        <v/>
      </c>
      <c r="K105" s="24" t="str">
        <f>+'Input R4'!M38</f>
        <v/>
      </c>
      <c r="L105" s="41" t="str">
        <f>+'Input R4'!N38</f>
        <v/>
      </c>
    </row>
    <row r="106" spans="2:12" ht="24.75" customHeight="1" x14ac:dyDescent="0.25">
      <c r="B106" s="81" t="s">
        <v>99</v>
      </c>
      <c r="C106" s="17" t="str">
        <f>IFERROR(C104*C92,"")</f>
        <v/>
      </c>
      <c r="D106" s="87" t="str">
        <f t="shared" ref="D106:L106" si="122">IFERROR(D104*D92,"")</f>
        <v/>
      </c>
      <c r="E106" s="17" t="str">
        <f t="shared" si="122"/>
        <v/>
      </c>
      <c r="F106" s="87" t="str">
        <f t="shared" si="122"/>
        <v/>
      </c>
      <c r="G106" s="17" t="str">
        <f t="shared" si="122"/>
        <v/>
      </c>
      <c r="H106" s="87" t="str">
        <f t="shared" si="122"/>
        <v/>
      </c>
      <c r="I106" s="17" t="str">
        <f t="shared" si="122"/>
        <v/>
      </c>
      <c r="J106" s="87" t="str">
        <f t="shared" si="122"/>
        <v/>
      </c>
      <c r="K106" s="17" t="str">
        <f t="shared" si="122"/>
        <v/>
      </c>
      <c r="L106" s="87" t="str">
        <f t="shared" si="122"/>
        <v/>
      </c>
    </row>
    <row r="107" spans="2:12" ht="24.75" customHeight="1" thickBot="1" x14ac:dyDescent="0.3">
      <c r="B107" s="82" t="s">
        <v>100</v>
      </c>
      <c r="C107" s="7" t="str">
        <f>IFERROR(C105*C93,"")</f>
        <v/>
      </c>
      <c r="D107" s="40" t="str">
        <f t="shared" ref="D107:L107" si="123">IFERROR(D105*D93,"")</f>
        <v/>
      </c>
      <c r="E107" s="7" t="str">
        <f t="shared" si="123"/>
        <v/>
      </c>
      <c r="F107" s="40" t="str">
        <f t="shared" si="123"/>
        <v/>
      </c>
      <c r="G107" s="7" t="str">
        <f t="shared" si="123"/>
        <v/>
      </c>
      <c r="H107" s="40" t="str">
        <f t="shared" si="123"/>
        <v/>
      </c>
      <c r="I107" s="7" t="str">
        <f t="shared" si="123"/>
        <v/>
      </c>
      <c r="J107" s="40" t="str">
        <f t="shared" si="123"/>
        <v/>
      </c>
      <c r="K107" s="7" t="str">
        <f t="shared" si="123"/>
        <v/>
      </c>
      <c r="L107" s="40" t="str">
        <f t="shared" si="123"/>
        <v/>
      </c>
    </row>
    <row r="108" spans="2:12" ht="24.75" customHeight="1" thickBot="1" x14ac:dyDescent="0.3">
      <c r="B108" s="97" t="s">
        <v>101</v>
      </c>
      <c r="C108" s="98">
        <f>SUM(C106:C107)</f>
        <v>0</v>
      </c>
      <c r="D108" s="99">
        <f t="shared" ref="D108:L108" si="124">SUM(D106:D107)</f>
        <v>0</v>
      </c>
      <c r="E108" s="98">
        <f t="shared" si="124"/>
        <v>0</v>
      </c>
      <c r="F108" s="99">
        <f t="shared" si="124"/>
        <v>0</v>
      </c>
      <c r="G108" s="98">
        <f t="shared" si="124"/>
        <v>0</v>
      </c>
      <c r="H108" s="99">
        <f t="shared" si="124"/>
        <v>0</v>
      </c>
      <c r="I108" s="98">
        <f t="shared" si="124"/>
        <v>0</v>
      </c>
      <c r="J108" s="99">
        <f t="shared" si="124"/>
        <v>0</v>
      </c>
      <c r="K108" s="98">
        <f t="shared" si="124"/>
        <v>0</v>
      </c>
      <c r="L108" s="99">
        <f t="shared" si="124"/>
        <v>0</v>
      </c>
    </row>
    <row r="109" spans="2:12" ht="24.75" customHeight="1" x14ac:dyDescent="0.25">
      <c r="B109" s="81" t="s">
        <v>104</v>
      </c>
      <c r="C109" s="17">
        <f>+'Input R4'!E20</f>
        <v>0</v>
      </c>
      <c r="D109" s="87">
        <f>+'Input R4'!F20</f>
        <v>0</v>
      </c>
      <c r="E109" s="17">
        <f>+'Input R4'!G20</f>
        <v>0</v>
      </c>
      <c r="F109" s="87">
        <f>+'Input R4'!H20</f>
        <v>0</v>
      </c>
      <c r="G109" s="17">
        <f>+'Input R4'!I20</f>
        <v>0</v>
      </c>
      <c r="H109" s="87">
        <f>+'Input R4'!J20</f>
        <v>0</v>
      </c>
      <c r="I109" s="17">
        <f>+'Input R4'!K20</f>
        <v>0</v>
      </c>
      <c r="J109" s="87">
        <f>+'Input R4'!L20</f>
        <v>0</v>
      </c>
      <c r="K109" s="17">
        <f>+'Input R4'!M20</f>
        <v>0</v>
      </c>
      <c r="L109" s="87">
        <f>+'Input R4'!N20</f>
        <v>0</v>
      </c>
    </row>
    <row r="110" spans="2:12" ht="24.75" customHeight="1" x14ac:dyDescent="0.25">
      <c r="B110" s="82" t="s">
        <v>105</v>
      </c>
      <c r="C110" s="7">
        <f>+'Input R4'!E39</f>
        <v>0</v>
      </c>
      <c r="D110" s="40">
        <f>+'Input R4'!F39</f>
        <v>0</v>
      </c>
      <c r="E110" s="7">
        <f>+'Input R4'!G39</f>
        <v>0</v>
      </c>
      <c r="F110" s="40">
        <f>+'Input R4'!H39</f>
        <v>0</v>
      </c>
      <c r="G110" s="7">
        <f>+'Input R4'!I39</f>
        <v>0</v>
      </c>
      <c r="H110" s="40">
        <f>+'Input R4'!J39</f>
        <v>0</v>
      </c>
      <c r="I110" s="7">
        <f>+'Input R4'!K39</f>
        <v>0</v>
      </c>
      <c r="J110" s="40">
        <f>+'Input R4'!L39</f>
        <v>0</v>
      </c>
      <c r="K110" s="7">
        <f>+'Input R4'!M39</f>
        <v>0</v>
      </c>
      <c r="L110" s="40">
        <f>+'Input R4'!N39</f>
        <v>0</v>
      </c>
    </row>
    <row r="111" spans="2:12" ht="24.75" customHeight="1" x14ac:dyDescent="0.25">
      <c r="B111" s="82" t="s">
        <v>102</v>
      </c>
      <c r="C111" s="7">
        <f>+'Input R4'!E14</f>
        <v>0</v>
      </c>
      <c r="D111" s="40">
        <f>+'Input R4'!F14</f>
        <v>0</v>
      </c>
      <c r="E111" s="7">
        <f>+'Input R4'!G14</f>
        <v>0</v>
      </c>
      <c r="F111" s="40">
        <f>+'Input R4'!H14</f>
        <v>0</v>
      </c>
      <c r="G111" s="7">
        <f>+'Input R4'!I14</f>
        <v>0</v>
      </c>
      <c r="H111" s="40">
        <f>+'Input R4'!J14</f>
        <v>0</v>
      </c>
      <c r="I111" s="7">
        <f>+'Input R4'!K14</f>
        <v>0</v>
      </c>
      <c r="J111" s="40">
        <f>+'Input R4'!L14</f>
        <v>0</v>
      </c>
      <c r="K111" s="7">
        <f>+'Input R4'!M14</f>
        <v>0</v>
      </c>
      <c r="L111" s="40">
        <f>+'Input R4'!N14</f>
        <v>0</v>
      </c>
    </row>
    <row r="112" spans="2:12" ht="24.75" customHeight="1" thickBot="1" x14ac:dyDescent="0.3">
      <c r="B112" s="83" t="s">
        <v>103</v>
      </c>
      <c r="C112" s="24">
        <f>+'Input R4'!E33</f>
        <v>0</v>
      </c>
      <c r="D112" s="41">
        <f>+'Input R4'!F33</f>
        <v>0</v>
      </c>
      <c r="E112" s="24">
        <f>+'Input R4'!G33</f>
        <v>0</v>
      </c>
      <c r="F112" s="41">
        <f>+'Input R4'!H33</f>
        <v>0</v>
      </c>
      <c r="G112" s="24">
        <f>+'Input R4'!I33</f>
        <v>0</v>
      </c>
      <c r="H112" s="41">
        <f>+'Input R4'!J33</f>
        <v>0</v>
      </c>
      <c r="I112" s="24">
        <f>+'Input R4'!K33</f>
        <v>0</v>
      </c>
      <c r="J112" s="41">
        <f>+'Input R4'!L33</f>
        <v>0</v>
      </c>
      <c r="K112" s="24">
        <f>+'Input R4'!M33</f>
        <v>0</v>
      </c>
      <c r="L112" s="41">
        <f>+'Input R4'!N33</f>
        <v>0</v>
      </c>
    </row>
    <row r="113" spans="2:12" ht="24.75" customHeight="1" x14ac:dyDescent="0.25">
      <c r="B113" s="81" t="s">
        <v>106</v>
      </c>
      <c r="C113" s="17" t="str">
        <f>IFERROR(C106-C109-C111,"")</f>
        <v/>
      </c>
      <c r="D113" s="87" t="str">
        <f t="shared" ref="D113:L113" si="125">IFERROR(D106-D109-D111,"")</f>
        <v/>
      </c>
      <c r="E113" s="17" t="str">
        <f t="shared" si="125"/>
        <v/>
      </c>
      <c r="F113" s="87" t="str">
        <f t="shared" si="125"/>
        <v/>
      </c>
      <c r="G113" s="17" t="str">
        <f t="shared" si="125"/>
        <v/>
      </c>
      <c r="H113" s="87" t="str">
        <f t="shared" si="125"/>
        <v/>
      </c>
      <c r="I113" s="17" t="str">
        <f t="shared" si="125"/>
        <v/>
      </c>
      <c r="J113" s="87" t="str">
        <f t="shared" si="125"/>
        <v/>
      </c>
      <c r="K113" s="17" t="str">
        <f t="shared" si="125"/>
        <v/>
      </c>
      <c r="L113" s="87" t="str">
        <f t="shared" si="125"/>
        <v/>
      </c>
    </row>
    <row r="114" spans="2:12" ht="24.75" customHeight="1" thickBot="1" x14ac:dyDescent="0.3">
      <c r="B114" s="82" t="s">
        <v>107</v>
      </c>
      <c r="C114" s="7" t="str">
        <f>IFERROR(C107-C110-C112,"")</f>
        <v/>
      </c>
      <c r="D114" s="40" t="str">
        <f t="shared" ref="D114:L114" si="126">IFERROR(D107-D110-D112,"")</f>
        <v/>
      </c>
      <c r="E114" s="7" t="str">
        <f t="shared" si="126"/>
        <v/>
      </c>
      <c r="F114" s="40" t="str">
        <f t="shared" si="126"/>
        <v/>
      </c>
      <c r="G114" s="7" t="str">
        <f t="shared" si="126"/>
        <v/>
      </c>
      <c r="H114" s="40" t="str">
        <f t="shared" si="126"/>
        <v/>
      </c>
      <c r="I114" s="7" t="str">
        <f t="shared" si="126"/>
        <v/>
      </c>
      <c r="J114" s="40" t="str">
        <f t="shared" si="126"/>
        <v/>
      </c>
      <c r="K114" s="7" t="str">
        <f t="shared" si="126"/>
        <v/>
      </c>
      <c r="L114" s="40" t="str">
        <f t="shared" si="126"/>
        <v/>
      </c>
    </row>
    <row r="115" spans="2:12" ht="24.75" customHeight="1" thickBot="1" x14ac:dyDescent="0.3">
      <c r="B115" s="97" t="s">
        <v>108</v>
      </c>
      <c r="C115" s="98">
        <f>SUM(C113:C114)</f>
        <v>0</v>
      </c>
      <c r="D115" s="99">
        <f t="shared" ref="D115:L115" si="127">SUM(D113:D114)</f>
        <v>0</v>
      </c>
      <c r="E115" s="98">
        <f t="shared" si="127"/>
        <v>0</v>
      </c>
      <c r="F115" s="99">
        <f t="shared" si="127"/>
        <v>0</v>
      </c>
      <c r="G115" s="98">
        <f t="shared" si="127"/>
        <v>0</v>
      </c>
      <c r="H115" s="99">
        <f t="shared" si="127"/>
        <v>0</v>
      </c>
      <c r="I115" s="98">
        <f t="shared" si="127"/>
        <v>0</v>
      </c>
      <c r="J115" s="99">
        <f t="shared" si="127"/>
        <v>0</v>
      </c>
      <c r="K115" s="98">
        <f t="shared" si="127"/>
        <v>0</v>
      </c>
      <c r="L115" s="99">
        <f t="shared" si="127"/>
        <v>0</v>
      </c>
    </row>
    <row r="116" spans="2:12" ht="24.75" customHeight="1" thickBot="1" x14ac:dyDescent="0.3">
      <c r="B116" s="100" t="s">
        <v>113</v>
      </c>
      <c r="C116" s="86">
        <f>_xlfn.RANK.EQ(C115,$C115:$L115)</f>
        <v>1</v>
      </c>
      <c r="D116" s="101">
        <f t="shared" ref="D116:L116" si="128">_xlfn.RANK.EQ(D115,$C115:$L115)</f>
        <v>1</v>
      </c>
      <c r="E116" s="86">
        <f t="shared" si="128"/>
        <v>1</v>
      </c>
      <c r="F116" s="101">
        <f t="shared" si="128"/>
        <v>1</v>
      </c>
      <c r="G116" s="86">
        <f t="shared" si="128"/>
        <v>1</v>
      </c>
      <c r="H116" s="101">
        <f t="shared" si="128"/>
        <v>1</v>
      </c>
      <c r="I116" s="86">
        <f t="shared" si="128"/>
        <v>1</v>
      </c>
      <c r="J116" s="101">
        <f t="shared" si="128"/>
        <v>1</v>
      </c>
      <c r="K116" s="43">
        <f t="shared" si="128"/>
        <v>1</v>
      </c>
      <c r="L116" s="102">
        <f t="shared" si="128"/>
        <v>1</v>
      </c>
    </row>
    <row r="117" spans="2:12" ht="24.75" customHeight="1" thickBot="1" x14ac:dyDescent="0.3">
      <c r="B117" s="84" t="s">
        <v>121</v>
      </c>
      <c r="C117" s="7">
        <f>+C115+C87</f>
        <v>0</v>
      </c>
      <c r="D117" s="56">
        <f t="shared" ref="D117:L117" si="129">+D115+D87</f>
        <v>0</v>
      </c>
      <c r="E117" s="7">
        <f t="shared" si="129"/>
        <v>0</v>
      </c>
      <c r="F117" s="56">
        <f t="shared" si="129"/>
        <v>0</v>
      </c>
      <c r="G117" s="7">
        <f t="shared" si="129"/>
        <v>0</v>
      </c>
      <c r="H117" s="56">
        <f t="shared" si="129"/>
        <v>0</v>
      </c>
      <c r="I117" s="7">
        <f t="shared" si="129"/>
        <v>0</v>
      </c>
      <c r="J117" s="56">
        <f t="shared" si="129"/>
        <v>0</v>
      </c>
      <c r="K117" s="7">
        <f t="shared" si="129"/>
        <v>0</v>
      </c>
      <c r="L117" s="56">
        <f t="shared" si="129"/>
        <v>0</v>
      </c>
    </row>
    <row r="118" spans="2:12" ht="24.75" customHeight="1" thickBot="1" x14ac:dyDescent="0.3">
      <c r="B118" s="106" t="s">
        <v>122</v>
      </c>
      <c r="C118" s="107">
        <f>_xlfn.RANK.EQ(C117,$C117:$L117)</f>
        <v>1</v>
      </c>
      <c r="D118" s="108">
        <f t="shared" ref="D118:L118" si="130">_xlfn.RANK.EQ(D117,$C117:$L117)</f>
        <v>1</v>
      </c>
      <c r="E118" s="107">
        <f t="shared" si="130"/>
        <v>1</v>
      </c>
      <c r="F118" s="108">
        <f t="shared" si="130"/>
        <v>1</v>
      </c>
      <c r="G118" s="107">
        <f t="shared" si="130"/>
        <v>1</v>
      </c>
      <c r="H118" s="108">
        <f t="shared" si="130"/>
        <v>1</v>
      </c>
      <c r="I118" s="107">
        <f t="shared" si="130"/>
        <v>1</v>
      </c>
      <c r="J118" s="108">
        <f t="shared" si="130"/>
        <v>1</v>
      </c>
      <c r="K118" s="107">
        <f t="shared" si="130"/>
        <v>1</v>
      </c>
      <c r="L118" s="109">
        <f t="shared" si="130"/>
        <v>1</v>
      </c>
    </row>
    <row r="119" spans="2:12" ht="24.75" customHeight="1" thickBot="1" x14ac:dyDescent="0.3">
      <c r="B119" s="239" t="s">
        <v>163</v>
      </c>
      <c r="C119" s="240">
        <f t="shared" ref="C119:K119" si="131">+C115-C85</f>
        <v>0</v>
      </c>
      <c r="D119" s="240">
        <f t="shared" si="131"/>
        <v>0</v>
      </c>
      <c r="E119" s="240">
        <f t="shared" si="131"/>
        <v>0</v>
      </c>
      <c r="F119" s="240">
        <f t="shared" si="131"/>
        <v>0</v>
      </c>
      <c r="G119" s="240">
        <f t="shared" si="131"/>
        <v>0</v>
      </c>
      <c r="H119" s="240">
        <f t="shared" si="131"/>
        <v>0</v>
      </c>
      <c r="I119" s="240">
        <f t="shared" si="131"/>
        <v>0</v>
      </c>
      <c r="J119" s="240">
        <f t="shared" si="131"/>
        <v>0</v>
      </c>
      <c r="K119" s="240">
        <f t="shared" si="131"/>
        <v>0</v>
      </c>
      <c r="L119" s="240">
        <f t="shared" ref="D119:L119" si="132">+L115-L88</f>
        <v>-1</v>
      </c>
    </row>
    <row r="120" spans="2:12" ht="24.75" customHeight="1" thickBot="1" x14ac:dyDescent="0.3"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2:12" ht="24.75" customHeight="1" thickBot="1" x14ac:dyDescent="0.3">
      <c r="B121" s="89" t="s">
        <v>120</v>
      </c>
      <c r="C121" s="78" t="s">
        <v>10</v>
      </c>
      <c r="D121" s="79" t="s">
        <v>11</v>
      </c>
      <c r="E121" s="80" t="s">
        <v>12</v>
      </c>
      <c r="F121" s="79" t="s">
        <v>13</v>
      </c>
      <c r="G121" s="80" t="s">
        <v>14</v>
      </c>
      <c r="H121" s="79" t="s">
        <v>15</v>
      </c>
      <c r="I121" s="80" t="s">
        <v>16</v>
      </c>
      <c r="J121" s="79" t="s">
        <v>17</v>
      </c>
      <c r="K121" s="80" t="s">
        <v>18</v>
      </c>
      <c r="L121" s="79" t="s">
        <v>19</v>
      </c>
    </row>
    <row r="122" spans="2:12" ht="24.75" customHeight="1" x14ac:dyDescent="0.25">
      <c r="B122" s="81" t="s">
        <v>86</v>
      </c>
      <c r="C122" s="17">
        <f>+'R5'!$AU6</f>
        <v>0</v>
      </c>
      <c r="D122" s="87">
        <f>+'R5'!$AU7</f>
        <v>0</v>
      </c>
      <c r="E122" s="17">
        <f>+'R5'!$AU8</f>
        <v>0</v>
      </c>
      <c r="F122" s="87">
        <f>+'R5'!$AU9</f>
        <v>0</v>
      </c>
      <c r="G122" s="17">
        <f>+'R5'!$AU10</f>
        <v>0</v>
      </c>
      <c r="H122" s="87">
        <f>+'R5'!$AU11</f>
        <v>0</v>
      </c>
      <c r="I122" s="17">
        <f>+'R5'!$AU12</f>
        <v>0</v>
      </c>
      <c r="J122" s="87">
        <f>+'R5'!$AU13</f>
        <v>0</v>
      </c>
      <c r="K122" s="17">
        <f>+'R5'!$AU14</f>
        <v>0</v>
      </c>
      <c r="L122" s="87">
        <f>+'R5'!$AU15</f>
        <v>0</v>
      </c>
    </row>
    <row r="123" spans="2:12" ht="24.75" customHeight="1" x14ac:dyDescent="0.25">
      <c r="B123" s="82" t="s">
        <v>87</v>
      </c>
      <c r="C123" s="7">
        <f>+'R5'!$AU16</f>
        <v>0</v>
      </c>
      <c r="D123" s="40">
        <f>+'R5'!$AU17</f>
        <v>0</v>
      </c>
      <c r="E123" s="7">
        <f>+'R5'!$AU18</f>
        <v>0</v>
      </c>
      <c r="F123" s="40">
        <f>+'R5'!$AU19</f>
        <v>0</v>
      </c>
      <c r="G123" s="7">
        <f>+'R5'!$AU20</f>
        <v>0</v>
      </c>
      <c r="H123" s="40">
        <f>+'R5'!$AU21</f>
        <v>0</v>
      </c>
      <c r="I123" s="7">
        <f>+'R5'!$AU22</f>
        <v>0</v>
      </c>
      <c r="J123" s="40">
        <f>+'R5'!$AU23</f>
        <v>0</v>
      </c>
      <c r="K123" s="7">
        <f>+'R5'!$AU24</f>
        <v>0</v>
      </c>
      <c r="L123" s="40">
        <f>+'R5'!$AU25</f>
        <v>0</v>
      </c>
    </row>
    <row r="124" spans="2:12" ht="24.75" customHeight="1" thickBot="1" x14ac:dyDescent="0.3">
      <c r="B124" s="90" t="s">
        <v>88</v>
      </c>
      <c r="C124" s="91">
        <f>SUM(C122:C123)</f>
        <v>0</v>
      </c>
      <c r="D124" s="92">
        <f t="shared" ref="D124" si="133">SUM(D122:D123)</f>
        <v>0</v>
      </c>
      <c r="E124" s="91">
        <f t="shared" ref="E124" si="134">SUM(E122:E123)</f>
        <v>0</v>
      </c>
      <c r="F124" s="92">
        <f t="shared" ref="F124" si="135">SUM(F122:F123)</f>
        <v>0</v>
      </c>
      <c r="G124" s="91">
        <f t="shared" ref="G124" si="136">SUM(G122:G123)</f>
        <v>0</v>
      </c>
      <c r="H124" s="92">
        <f t="shared" ref="H124" si="137">SUM(H122:H123)</f>
        <v>0</v>
      </c>
      <c r="I124" s="91">
        <f t="shared" ref="I124" si="138">SUM(I122:I123)</f>
        <v>0</v>
      </c>
      <c r="J124" s="92">
        <f t="shared" ref="J124" si="139">SUM(J122:J123)</f>
        <v>0</v>
      </c>
      <c r="K124" s="91">
        <f t="shared" ref="K124" si="140">SUM(K122:K123)</f>
        <v>0</v>
      </c>
      <c r="L124" s="92">
        <f t="shared" ref="L124" si="141">SUM(L122:L123)</f>
        <v>0</v>
      </c>
    </row>
    <row r="125" spans="2:12" ht="24.75" customHeight="1" thickBot="1" x14ac:dyDescent="0.3">
      <c r="B125" s="84" t="s">
        <v>93</v>
      </c>
      <c r="C125" s="85" t="str">
        <f>IFERROR(C124/SUM($C124:$L124),"")</f>
        <v/>
      </c>
      <c r="D125" s="88" t="str">
        <f t="shared" ref="D125" si="142">IFERROR(D124/SUM($C124:$L124),"")</f>
        <v/>
      </c>
      <c r="E125" s="85" t="str">
        <f t="shared" ref="E125" si="143">IFERROR(E124/SUM($C124:$L124),"")</f>
        <v/>
      </c>
      <c r="F125" s="88" t="str">
        <f t="shared" ref="F125" si="144">IFERROR(F124/SUM($C124:$L124),"")</f>
        <v/>
      </c>
      <c r="G125" s="85" t="str">
        <f t="shared" ref="G125" si="145">IFERROR(G124/SUM($C124:$L124),"")</f>
        <v/>
      </c>
      <c r="H125" s="88" t="str">
        <f t="shared" ref="H125" si="146">IFERROR(H124/SUM($C124:$L124),"")</f>
        <v/>
      </c>
      <c r="I125" s="85" t="str">
        <f t="shared" ref="I125" si="147">IFERROR(I124/SUM($C124:$L124),"")</f>
        <v/>
      </c>
      <c r="J125" s="88" t="str">
        <f t="shared" ref="J125" si="148">IFERROR(J124/SUM($C124:$L124),"")</f>
        <v/>
      </c>
      <c r="K125" s="85" t="str">
        <f t="shared" ref="K125" si="149">IFERROR(K124/SUM($C124:$L124),"")</f>
        <v/>
      </c>
      <c r="L125" s="88" t="str">
        <f t="shared" ref="L125" si="150">IFERROR(L124/SUM($C124:$L124),"")</f>
        <v/>
      </c>
    </row>
    <row r="126" spans="2:12" ht="24.75" customHeight="1" x14ac:dyDescent="0.25">
      <c r="B126" s="81" t="s">
        <v>91</v>
      </c>
      <c r="C126" s="17">
        <f>+'Input R5'!E18</f>
        <v>0</v>
      </c>
      <c r="D126" s="87">
        <f>+'Input R5'!F18</f>
        <v>0</v>
      </c>
      <c r="E126" s="17">
        <f>+'Input R5'!G18</f>
        <v>0</v>
      </c>
      <c r="F126" s="87">
        <f>+'Input R5'!H18</f>
        <v>0</v>
      </c>
      <c r="G126" s="17">
        <f>+'Input R5'!I18</f>
        <v>0</v>
      </c>
      <c r="H126" s="87">
        <f>+'Input R5'!J18</f>
        <v>0</v>
      </c>
      <c r="I126" s="17">
        <f>+'Input R5'!K18</f>
        <v>0</v>
      </c>
      <c r="J126" s="87">
        <f>+'Input R5'!L18</f>
        <v>0</v>
      </c>
      <c r="K126" s="17">
        <f>+'Input R5'!M18</f>
        <v>0</v>
      </c>
      <c r="L126" s="87">
        <f>+'Input R5'!N18</f>
        <v>0</v>
      </c>
    </row>
    <row r="127" spans="2:12" ht="24.75" customHeight="1" x14ac:dyDescent="0.25">
      <c r="B127" s="82" t="s">
        <v>92</v>
      </c>
      <c r="C127" s="7">
        <f>+'Input R5'!E37</f>
        <v>0</v>
      </c>
      <c r="D127" s="40">
        <f>+'Input R5'!F37</f>
        <v>0</v>
      </c>
      <c r="E127" s="7">
        <f>+'Input R5'!G37</f>
        <v>0</v>
      </c>
      <c r="F127" s="40">
        <f>+'Input R5'!H37</f>
        <v>0</v>
      </c>
      <c r="G127" s="7">
        <f>+'Input R5'!I37</f>
        <v>0</v>
      </c>
      <c r="H127" s="40">
        <f>+'Input R5'!J37</f>
        <v>0</v>
      </c>
      <c r="I127" s="7">
        <f>+'Input R5'!K37</f>
        <v>0</v>
      </c>
      <c r="J127" s="40">
        <f>+'Input R5'!L37</f>
        <v>0</v>
      </c>
      <c r="K127" s="7">
        <f>+'Input R5'!M37</f>
        <v>0</v>
      </c>
      <c r="L127" s="40">
        <f>+'Input R5'!N37</f>
        <v>0</v>
      </c>
    </row>
    <row r="128" spans="2:12" ht="24.75" customHeight="1" x14ac:dyDescent="0.25">
      <c r="B128" s="82" t="s">
        <v>109</v>
      </c>
      <c r="C128" s="7">
        <f>+C126*C122</f>
        <v>0</v>
      </c>
      <c r="D128" s="40">
        <f t="shared" ref="D128:L128" si="151">+D126*D122</f>
        <v>0</v>
      </c>
      <c r="E128" s="7">
        <f t="shared" si="151"/>
        <v>0</v>
      </c>
      <c r="F128" s="40">
        <f t="shared" si="151"/>
        <v>0</v>
      </c>
      <c r="G128" s="7">
        <f t="shared" si="151"/>
        <v>0</v>
      </c>
      <c r="H128" s="40">
        <f t="shared" si="151"/>
        <v>0</v>
      </c>
      <c r="I128" s="7">
        <f t="shared" si="151"/>
        <v>0</v>
      </c>
      <c r="J128" s="40">
        <f t="shared" si="151"/>
        <v>0</v>
      </c>
      <c r="K128" s="7">
        <f t="shared" si="151"/>
        <v>0</v>
      </c>
      <c r="L128" s="40">
        <f t="shared" si="151"/>
        <v>0</v>
      </c>
    </row>
    <row r="129" spans="2:12" ht="24.75" customHeight="1" thickBot="1" x14ac:dyDescent="0.3">
      <c r="B129" s="82" t="s">
        <v>110</v>
      </c>
      <c r="C129" s="7">
        <f>+C127*C123</f>
        <v>0</v>
      </c>
      <c r="D129" s="40">
        <f t="shared" ref="D129:L129" si="152">+D127*D123</f>
        <v>0</v>
      </c>
      <c r="E129" s="7">
        <f t="shared" si="152"/>
        <v>0</v>
      </c>
      <c r="F129" s="40">
        <f t="shared" si="152"/>
        <v>0</v>
      </c>
      <c r="G129" s="7">
        <f t="shared" si="152"/>
        <v>0</v>
      </c>
      <c r="H129" s="40">
        <f t="shared" si="152"/>
        <v>0</v>
      </c>
      <c r="I129" s="7">
        <f t="shared" si="152"/>
        <v>0</v>
      </c>
      <c r="J129" s="40">
        <f t="shared" si="152"/>
        <v>0</v>
      </c>
      <c r="K129" s="7">
        <f t="shared" si="152"/>
        <v>0</v>
      </c>
      <c r="L129" s="40">
        <f t="shared" si="152"/>
        <v>0</v>
      </c>
    </row>
    <row r="130" spans="2:12" ht="24.75" customHeight="1" thickBot="1" x14ac:dyDescent="0.3">
      <c r="B130" s="93" t="s">
        <v>111</v>
      </c>
      <c r="C130" s="94">
        <f>SUM(C128:C129)</f>
        <v>0</v>
      </c>
      <c r="D130" s="95">
        <f t="shared" ref="D130:L130" si="153">SUM(D128:D129)</f>
        <v>0</v>
      </c>
      <c r="E130" s="94">
        <f t="shared" si="153"/>
        <v>0</v>
      </c>
      <c r="F130" s="95">
        <f t="shared" si="153"/>
        <v>0</v>
      </c>
      <c r="G130" s="94">
        <f t="shared" si="153"/>
        <v>0</v>
      </c>
      <c r="H130" s="95">
        <f t="shared" si="153"/>
        <v>0</v>
      </c>
      <c r="I130" s="94">
        <f t="shared" si="153"/>
        <v>0</v>
      </c>
      <c r="J130" s="95">
        <f t="shared" si="153"/>
        <v>0</v>
      </c>
      <c r="K130" s="94">
        <f t="shared" si="153"/>
        <v>0</v>
      </c>
      <c r="L130" s="95">
        <f t="shared" si="153"/>
        <v>0</v>
      </c>
    </row>
    <row r="131" spans="2:12" ht="24.75" customHeight="1" thickBot="1" x14ac:dyDescent="0.3">
      <c r="B131" s="84" t="s">
        <v>94</v>
      </c>
      <c r="C131" s="85" t="str">
        <f>IFERROR(C130/SUM($C130:$L130),"")</f>
        <v/>
      </c>
      <c r="D131" s="88" t="str">
        <f t="shared" ref="D131" si="154">IFERROR(D130/SUM($C130:$L130),"")</f>
        <v/>
      </c>
      <c r="E131" s="85" t="str">
        <f t="shared" ref="E131" si="155">IFERROR(E130/SUM($C130:$L130),"")</f>
        <v/>
      </c>
      <c r="F131" s="88" t="str">
        <f t="shared" ref="F131" si="156">IFERROR(F130/SUM($C130:$L130),"")</f>
        <v/>
      </c>
      <c r="G131" s="85" t="str">
        <f t="shared" ref="G131" si="157">IFERROR(G130/SUM($C130:$L130),"")</f>
        <v/>
      </c>
      <c r="H131" s="88" t="str">
        <f t="shared" ref="H131" si="158">IFERROR(H130/SUM($C130:$L130),"")</f>
        <v/>
      </c>
      <c r="I131" s="85" t="str">
        <f t="shared" ref="I131" si="159">IFERROR(I130/SUM($C130:$L130),"")</f>
        <v/>
      </c>
      <c r="J131" s="88" t="str">
        <f t="shared" ref="J131" si="160">IFERROR(J130/SUM($C130:$L130),"")</f>
        <v/>
      </c>
      <c r="K131" s="85" t="str">
        <f t="shared" ref="K131" si="161">IFERROR(K130/SUM($C130:$L130),"")</f>
        <v/>
      </c>
      <c r="L131" s="88" t="str">
        <f t="shared" ref="L131" si="162">IFERROR(L130/SUM($C130:$L130),"")</f>
        <v/>
      </c>
    </row>
    <row r="132" spans="2:12" ht="24.75" customHeight="1" x14ac:dyDescent="0.25">
      <c r="B132" s="81" t="s">
        <v>95</v>
      </c>
      <c r="C132" s="17" t="str">
        <f>+'Input R5'!E17</f>
        <v/>
      </c>
      <c r="D132" s="87" t="str">
        <f>+'Input R5'!F17</f>
        <v/>
      </c>
      <c r="E132" s="17" t="str">
        <f>+'Input R5'!G17</f>
        <v/>
      </c>
      <c r="F132" s="87" t="str">
        <f>+'Input R5'!H17</f>
        <v/>
      </c>
      <c r="G132" s="17" t="str">
        <f>+'Input R5'!I17</f>
        <v/>
      </c>
      <c r="H132" s="87" t="str">
        <f>+'Input R5'!J17</f>
        <v/>
      </c>
      <c r="I132" s="17" t="str">
        <f>+'Input R5'!K17</f>
        <v/>
      </c>
      <c r="J132" s="87" t="str">
        <f>+'Input R5'!L17</f>
        <v/>
      </c>
      <c r="K132" s="17" t="str">
        <f>+'Input R5'!M17</f>
        <v/>
      </c>
      <c r="L132" s="87" t="str">
        <f>+'Input R5'!N17</f>
        <v/>
      </c>
    </row>
    <row r="133" spans="2:12" ht="24.75" customHeight="1" x14ac:dyDescent="0.25">
      <c r="B133" s="82" t="s">
        <v>96</v>
      </c>
      <c r="C133" s="7" t="str">
        <f>+'Input R5'!E36</f>
        <v/>
      </c>
      <c r="D133" s="40" t="str">
        <f>+'Input R5'!F36</f>
        <v/>
      </c>
      <c r="E133" s="7" t="str">
        <f>+'Input R5'!G36</f>
        <v/>
      </c>
      <c r="F133" s="40" t="str">
        <f>+'Input R5'!H36</f>
        <v/>
      </c>
      <c r="G133" s="7" t="str">
        <f>+'Input R5'!I36</f>
        <v/>
      </c>
      <c r="H133" s="40" t="str">
        <f>+'Input R5'!J36</f>
        <v/>
      </c>
      <c r="I133" s="7" t="str">
        <f>+'Input R5'!K36</f>
        <v/>
      </c>
      <c r="J133" s="40" t="str">
        <f>+'Input R5'!L36</f>
        <v/>
      </c>
      <c r="K133" s="7" t="str">
        <f>+'Input R5'!M36</f>
        <v/>
      </c>
      <c r="L133" s="40" t="str">
        <f>+'Input R5'!N36</f>
        <v/>
      </c>
    </row>
    <row r="134" spans="2:12" ht="24.75" customHeight="1" x14ac:dyDescent="0.25">
      <c r="B134" s="82" t="s">
        <v>97</v>
      </c>
      <c r="C134" s="7" t="str">
        <f>+'Input R5'!E19</f>
        <v/>
      </c>
      <c r="D134" s="40" t="str">
        <f>+'Input R5'!F19</f>
        <v/>
      </c>
      <c r="E134" s="7" t="str">
        <f>+'Input R5'!G19</f>
        <v/>
      </c>
      <c r="F134" s="40" t="str">
        <f>+'Input R5'!H19</f>
        <v/>
      </c>
      <c r="G134" s="7" t="str">
        <f>+'Input R5'!I19</f>
        <v/>
      </c>
      <c r="H134" s="40" t="str">
        <f>+'Input R5'!J19</f>
        <v/>
      </c>
      <c r="I134" s="7" t="str">
        <f>+'Input R5'!K19</f>
        <v/>
      </c>
      <c r="J134" s="40" t="str">
        <f>+'Input R5'!L19</f>
        <v/>
      </c>
      <c r="K134" s="7" t="str">
        <f>+'Input R5'!M19</f>
        <v/>
      </c>
      <c r="L134" s="40" t="str">
        <f>+'Input R5'!N19</f>
        <v/>
      </c>
    </row>
    <row r="135" spans="2:12" ht="24.75" customHeight="1" thickBot="1" x14ac:dyDescent="0.3">
      <c r="B135" s="83" t="s">
        <v>98</v>
      </c>
      <c r="C135" s="24" t="str">
        <f>+'Input R5'!E38</f>
        <v/>
      </c>
      <c r="D135" s="41" t="str">
        <f>+'Input R5'!F38</f>
        <v/>
      </c>
      <c r="E135" s="24" t="str">
        <f>+'Input R5'!G38</f>
        <v/>
      </c>
      <c r="F135" s="41" t="str">
        <f>+'Input R5'!H38</f>
        <v/>
      </c>
      <c r="G135" s="24" t="str">
        <f>+'Input R5'!I38</f>
        <v/>
      </c>
      <c r="H135" s="41" t="str">
        <f>+'Input R5'!J38</f>
        <v/>
      </c>
      <c r="I135" s="24" t="str">
        <f>+'Input R5'!K38</f>
        <v/>
      </c>
      <c r="J135" s="41" t="str">
        <f>+'Input R5'!L38</f>
        <v/>
      </c>
      <c r="K135" s="24" t="str">
        <f>+'Input R5'!M38</f>
        <v/>
      </c>
      <c r="L135" s="41" t="str">
        <f>+'Input R5'!N38</f>
        <v/>
      </c>
    </row>
    <row r="136" spans="2:12" ht="24.75" customHeight="1" x14ac:dyDescent="0.25">
      <c r="B136" s="81" t="s">
        <v>99</v>
      </c>
      <c r="C136" s="17" t="str">
        <f>IFERROR(C134*C122,"")</f>
        <v/>
      </c>
      <c r="D136" s="87" t="str">
        <f t="shared" ref="D136:L136" si="163">IFERROR(D134*D122,"")</f>
        <v/>
      </c>
      <c r="E136" s="17" t="str">
        <f t="shared" si="163"/>
        <v/>
      </c>
      <c r="F136" s="87" t="str">
        <f t="shared" si="163"/>
        <v/>
      </c>
      <c r="G136" s="17" t="str">
        <f t="shared" si="163"/>
        <v/>
      </c>
      <c r="H136" s="87" t="str">
        <f t="shared" si="163"/>
        <v/>
      </c>
      <c r="I136" s="17" t="str">
        <f t="shared" si="163"/>
        <v/>
      </c>
      <c r="J136" s="87" t="str">
        <f t="shared" si="163"/>
        <v/>
      </c>
      <c r="K136" s="17" t="str">
        <f t="shared" si="163"/>
        <v/>
      </c>
      <c r="L136" s="87" t="str">
        <f t="shared" si="163"/>
        <v/>
      </c>
    </row>
    <row r="137" spans="2:12" ht="24.75" customHeight="1" thickBot="1" x14ac:dyDescent="0.3">
      <c r="B137" s="82" t="s">
        <v>100</v>
      </c>
      <c r="C137" s="7" t="str">
        <f>IFERROR(C135*C123,"")</f>
        <v/>
      </c>
      <c r="D137" s="40" t="str">
        <f t="shared" ref="D137:L137" si="164">IFERROR(D135*D123,"")</f>
        <v/>
      </c>
      <c r="E137" s="7" t="str">
        <f t="shared" si="164"/>
        <v/>
      </c>
      <c r="F137" s="40" t="str">
        <f t="shared" si="164"/>
        <v/>
      </c>
      <c r="G137" s="7" t="str">
        <f t="shared" si="164"/>
        <v/>
      </c>
      <c r="H137" s="40" t="str">
        <f t="shared" si="164"/>
        <v/>
      </c>
      <c r="I137" s="7" t="str">
        <f t="shared" si="164"/>
        <v/>
      </c>
      <c r="J137" s="40" t="str">
        <f t="shared" si="164"/>
        <v/>
      </c>
      <c r="K137" s="7" t="str">
        <f t="shared" si="164"/>
        <v/>
      </c>
      <c r="L137" s="40" t="str">
        <f t="shared" si="164"/>
        <v/>
      </c>
    </row>
    <row r="138" spans="2:12" ht="24.75" customHeight="1" thickBot="1" x14ac:dyDescent="0.3">
      <c r="B138" s="97" t="s">
        <v>101</v>
      </c>
      <c r="C138" s="98">
        <f>SUM(C136:C137)</f>
        <v>0</v>
      </c>
      <c r="D138" s="99">
        <f t="shared" ref="D138:L138" si="165">SUM(D136:D137)</f>
        <v>0</v>
      </c>
      <c r="E138" s="98">
        <f t="shared" si="165"/>
        <v>0</v>
      </c>
      <c r="F138" s="99">
        <f t="shared" si="165"/>
        <v>0</v>
      </c>
      <c r="G138" s="98">
        <f t="shared" si="165"/>
        <v>0</v>
      </c>
      <c r="H138" s="99">
        <f t="shared" si="165"/>
        <v>0</v>
      </c>
      <c r="I138" s="98">
        <f t="shared" si="165"/>
        <v>0</v>
      </c>
      <c r="J138" s="99">
        <f t="shared" si="165"/>
        <v>0</v>
      </c>
      <c r="K138" s="98">
        <f t="shared" si="165"/>
        <v>0</v>
      </c>
      <c r="L138" s="99">
        <f t="shared" si="165"/>
        <v>0</v>
      </c>
    </row>
    <row r="139" spans="2:12" ht="24.75" customHeight="1" x14ac:dyDescent="0.25">
      <c r="B139" s="81" t="s">
        <v>104</v>
      </c>
      <c r="C139" s="17">
        <f>+'Input R5'!E20</f>
        <v>0</v>
      </c>
      <c r="D139" s="87">
        <f>+'Input R5'!F20</f>
        <v>0</v>
      </c>
      <c r="E139" s="17">
        <f>+'Input R5'!G20</f>
        <v>0</v>
      </c>
      <c r="F139" s="87">
        <f>+'Input R5'!H20</f>
        <v>0</v>
      </c>
      <c r="G139" s="17">
        <f>+'Input R5'!I20</f>
        <v>0</v>
      </c>
      <c r="H139" s="87">
        <f>+'Input R5'!J20</f>
        <v>0</v>
      </c>
      <c r="I139" s="17">
        <f>+'Input R5'!K20</f>
        <v>0</v>
      </c>
      <c r="J139" s="87">
        <f>+'Input R5'!L20</f>
        <v>0</v>
      </c>
      <c r="K139" s="17">
        <f>+'Input R5'!M20</f>
        <v>0</v>
      </c>
      <c r="L139" s="87">
        <f>+'Input R5'!N20</f>
        <v>0</v>
      </c>
    </row>
    <row r="140" spans="2:12" ht="24.75" customHeight="1" x14ac:dyDescent="0.25">
      <c r="B140" s="82" t="s">
        <v>105</v>
      </c>
      <c r="C140" s="7">
        <f>+'Input R5'!E39</f>
        <v>0</v>
      </c>
      <c r="D140" s="40">
        <f>+'Input R5'!F39</f>
        <v>0</v>
      </c>
      <c r="E140" s="7">
        <f>+'Input R5'!G39</f>
        <v>0</v>
      </c>
      <c r="F140" s="40">
        <f>+'Input R5'!H39</f>
        <v>0</v>
      </c>
      <c r="G140" s="7">
        <f>+'Input R5'!I39</f>
        <v>0</v>
      </c>
      <c r="H140" s="40">
        <f>+'Input R5'!J39</f>
        <v>0</v>
      </c>
      <c r="I140" s="7">
        <f>+'Input R5'!K39</f>
        <v>0</v>
      </c>
      <c r="J140" s="40">
        <f>+'Input R5'!L39</f>
        <v>0</v>
      </c>
      <c r="K140" s="7">
        <f>+'Input R5'!M39</f>
        <v>0</v>
      </c>
      <c r="L140" s="40">
        <f>+'Input R5'!N39</f>
        <v>0</v>
      </c>
    </row>
    <row r="141" spans="2:12" ht="24.75" customHeight="1" x14ac:dyDescent="0.25">
      <c r="B141" s="82" t="s">
        <v>102</v>
      </c>
      <c r="C141" s="7">
        <f>+'Input R5'!E14</f>
        <v>0</v>
      </c>
      <c r="D141" s="40">
        <f>+'Input R5'!F14</f>
        <v>0</v>
      </c>
      <c r="E141" s="7">
        <f>+'Input R5'!G14</f>
        <v>0</v>
      </c>
      <c r="F141" s="40">
        <f>+'Input R5'!H14</f>
        <v>0</v>
      </c>
      <c r="G141" s="7">
        <f>+'Input R5'!I14</f>
        <v>0</v>
      </c>
      <c r="H141" s="40">
        <f>+'Input R5'!J14</f>
        <v>0</v>
      </c>
      <c r="I141" s="7">
        <f>+'Input R5'!K14</f>
        <v>0</v>
      </c>
      <c r="J141" s="40">
        <f>+'Input R5'!L14</f>
        <v>0</v>
      </c>
      <c r="K141" s="7">
        <f>+'Input R5'!M14</f>
        <v>0</v>
      </c>
      <c r="L141" s="40">
        <f>+'Input R5'!N14</f>
        <v>0</v>
      </c>
    </row>
    <row r="142" spans="2:12" ht="24.75" customHeight="1" thickBot="1" x14ac:dyDescent="0.3">
      <c r="B142" s="83" t="s">
        <v>103</v>
      </c>
      <c r="C142" s="24">
        <f>+'Input R5'!E33</f>
        <v>0</v>
      </c>
      <c r="D142" s="41">
        <f>+'Input R5'!F33</f>
        <v>0</v>
      </c>
      <c r="E142" s="24">
        <f>+'Input R5'!G33</f>
        <v>0</v>
      </c>
      <c r="F142" s="41">
        <f>+'Input R5'!H33</f>
        <v>0</v>
      </c>
      <c r="G142" s="24">
        <f>+'Input R5'!I33</f>
        <v>0</v>
      </c>
      <c r="H142" s="41">
        <f>+'Input R5'!J33</f>
        <v>0</v>
      </c>
      <c r="I142" s="24">
        <f>+'Input R5'!K33</f>
        <v>0</v>
      </c>
      <c r="J142" s="41">
        <f>+'Input R5'!L33</f>
        <v>0</v>
      </c>
      <c r="K142" s="24">
        <f>+'Input R5'!M33</f>
        <v>0</v>
      </c>
      <c r="L142" s="41">
        <f>+'Input R5'!N33</f>
        <v>0</v>
      </c>
    </row>
    <row r="143" spans="2:12" ht="24.75" customHeight="1" x14ac:dyDescent="0.25">
      <c r="B143" s="81" t="s">
        <v>106</v>
      </c>
      <c r="C143" s="17" t="str">
        <f>IFERROR(C136-C139-C141,"")</f>
        <v/>
      </c>
      <c r="D143" s="87" t="str">
        <f t="shared" ref="D143:L143" si="166">IFERROR(D136-D139-D141,"")</f>
        <v/>
      </c>
      <c r="E143" s="17" t="str">
        <f t="shared" si="166"/>
        <v/>
      </c>
      <c r="F143" s="87" t="str">
        <f t="shared" si="166"/>
        <v/>
      </c>
      <c r="G143" s="17" t="str">
        <f t="shared" si="166"/>
        <v/>
      </c>
      <c r="H143" s="87" t="str">
        <f t="shared" si="166"/>
        <v/>
      </c>
      <c r="I143" s="17" t="str">
        <f t="shared" si="166"/>
        <v/>
      </c>
      <c r="J143" s="87" t="str">
        <f t="shared" si="166"/>
        <v/>
      </c>
      <c r="K143" s="17" t="str">
        <f t="shared" si="166"/>
        <v/>
      </c>
      <c r="L143" s="87" t="str">
        <f t="shared" si="166"/>
        <v/>
      </c>
    </row>
    <row r="144" spans="2:12" ht="24.75" customHeight="1" thickBot="1" x14ac:dyDescent="0.3">
      <c r="B144" s="82" t="s">
        <v>107</v>
      </c>
      <c r="C144" s="7" t="str">
        <f>IFERROR(C137-C140-C142,"")</f>
        <v/>
      </c>
      <c r="D144" s="40" t="str">
        <f t="shared" ref="D144:L144" si="167">IFERROR(D137-D140-D142,"")</f>
        <v/>
      </c>
      <c r="E144" s="7" t="str">
        <f t="shared" si="167"/>
        <v/>
      </c>
      <c r="F144" s="40" t="str">
        <f t="shared" si="167"/>
        <v/>
      </c>
      <c r="G144" s="7" t="str">
        <f t="shared" si="167"/>
        <v/>
      </c>
      <c r="H144" s="40" t="str">
        <f t="shared" si="167"/>
        <v/>
      </c>
      <c r="I144" s="7" t="str">
        <f t="shared" si="167"/>
        <v/>
      </c>
      <c r="J144" s="40" t="str">
        <f t="shared" si="167"/>
        <v/>
      </c>
      <c r="K144" s="7" t="str">
        <f t="shared" si="167"/>
        <v/>
      </c>
      <c r="L144" s="40" t="str">
        <f t="shared" si="167"/>
        <v/>
      </c>
    </row>
    <row r="145" spans="2:12" ht="24.75" customHeight="1" thickBot="1" x14ac:dyDescent="0.3">
      <c r="B145" s="97" t="s">
        <v>108</v>
      </c>
      <c r="C145" s="98">
        <f>SUM(C143:C144)</f>
        <v>0</v>
      </c>
      <c r="D145" s="99">
        <f t="shared" ref="D145:L145" si="168">SUM(D143:D144)</f>
        <v>0</v>
      </c>
      <c r="E145" s="98">
        <f t="shared" si="168"/>
        <v>0</v>
      </c>
      <c r="F145" s="99">
        <f t="shared" si="168"/>
        <v>0</v>
      </c>
      <c r="G145" s="98">
        <f t="shared" si="168"/>
        <v>0</v>
      </c>
      <c r="H145" s="99">
        <f t="shared" si="168"/>
        <v>0</v>
      </c>
      <c r="I145" s="98">
        <f t="shared" si="168"/>
        <v>0</v>
      </c>
      <c r="J145" s="99">
        <f t="shared" si="168"/>
        <v>0</v>
      </c>
      <c r="K145" s="98">
        <f t="shared" si="168"/>
        <v>0</v>
      </c>
      <c r="L145" s="99">
        <f t="shared" si="168"/>
        <v>0</v>
      </c>
    </row>
    <row r="146" spans="2:12" ht="24.75" customHeight="1" thickBot="1" x14ac:dyDescent="0.3">
      <c r="B146" s="100" t="s">
        <v>113</v>
      </c>
      <c r="C146" s="86">
        <f>_xlfn.RANK.EQ(C145,$C145:$L145)</f>
        <v>1</v>
      </c>
      <c r="D146" s="101">
        <f t="shared" ref="D146:L146" si="169">_xlfn.RANK.EQ(D145,$C145:$L145)</f>
        <v>1</v>
      </c>
      <c r="E146" s="86">
        <f t="shared" si="169"/>
        <v>1</v>
      </c>
      <c r="F146" s="101">
        <f t="shared" si="169"/>
        <v>1</v>
      </c>
      <c r="G146" s="86">
        <f t="shared" si="169"/>
        <v>1</v>
      </c>
      <c r="H146" s="101">
        <f t="shared" si="169"/>
        <v>1</v>
      </c>
      <c r="I146" s="86">
        <f t="shared" si="169"/>
        <v>1</v>
      </c>
      <c r="J146" s="101">
        <f t="shared" si="169"/>
        <v>1</v>
      </c>
      <c r="K146" s="43">
        <f t="shared" si="169"/>
        <v>1</v>
      </c>
      <c r="L146" s="102">
        <f t="shared" si="169"/>
        <v>1</v>
      </c>
    </row>
    <row r="147" spans="2:12" ht="24.75" customHeight="1" thickBot="1" x14ac:dyDescent="0.3">
      <c r="B147" s="93" t="s">
        <v>121</v>
      </c>
      <c r="C147" s="147">
        <f>+C145+C117</f>
        <v>0</v>
      </c>
      <c r="D147" s="95">
        <f t="shared" ref="D147:L147" si="170">+D145+D117</f>
        <v>0</v>
      </c>
      <c r="E147" s="147">
        <f t="shared" si="170"/>
        <v>0</v>
      </c>
      <c r="F147" s="95">
        <f t="shared" si="170"/>
        <v>0</v>
      </c>
      <c r="G147" s="147">
        <f t="shared" si="170"/>
        <v>0</v>
      </c>
      <c r="H147" s="95">
        <f t="shared" si="170"/>
        <v>0</v>
      </c>
      <c r="I147" s="147">
        <f t="shared" si="170"/>
        <v>0</v>
      </c>
      <c r="J147" s="95">
        <f t="shared" si="170"/>
        <v>0</v>
      </c>
      <c r="K147" s="147">
        <f t="shared" si="170"/>
        <v>0</v>
      </c>
      <c r="L147" s="95">
        <f t="shared" si="170"/>
        <v>0</v>
      </c>
    </row>
    <row r="148" spans="2:12" ht="24.75" customHeight="1" thickBot="1" x14ac:dyDescent="0.3">
      <c r="B148" s="110" t="s">
        <v>122</v>
      </c>
      <c r="C148" s="111">
        <f>_xlfn.RANK.EQ(C147,$C147:$L147)</f>
        <v>1</v>
      </c>
      <c r="D148" s="112">
        <f t="shared" ref="D148:L148" si="171">_xlfn.RANK.EQ(D147,$C147:$L147)</f>
        <v>1</v>
      </c>
      <c r="E148" s="111">
        <f t="shared" si="171"/>
        <v>1</v>
      </c>
      <c r="F148" s="112">
        <f t="shared" si="171"/>
        <v>1</v>
      </c>
      <c r="G148" s="111">
        <f t="shared" si="171"/>
        <v>1</v>
      </c>
      <c r="H148" s="112">
        <f t="shared" si="171"/>
        <v>1</v>
      </c>
      <c r="I148" s="111">
        <f t="shared" si="171"/>
        <v>1</v>
      </c>
      <c r="J148" s="112">
        <f t="shared" si="171"/>
        <v>1</v>
      </c>
      <c r="K148" s="111">
        <f t="shared" si="171"/>
        <v>1</v>
      </c>
      <c r="L148" s="113">
        <f t="shared" si="171"/>
        <v>1</v>
      </c>
    </row>
    <row r="149" spans="2:12" ht="22.5" customHeight="1" x14ac:dyDescent="0.25"/>
    <row r="150" spans="2:12" x14ac:dyDescent="0.25">
      <c r="C150" s="7"/>
      <c r="D150" s="7"/>
      <c r="E150" s="7"/>
      <c r="F150" s="7"/>
      <c r="G150" s="7"/>
      <c r="H150" s="7"/>
      <c r="I150" s="7"/>
      <c r="J150" s="7"/>
      <c r="K150" s="7"/>
      <c r="L150" s="7"/>
    </row>
  </sheetData>
  <sheetProtection algorithmName="SHA-512" hashValue="pQCe3sL19LRQ1nC6sQ7J5vbjnXpUMYzcAQzJ98G72n5GYTjEOC3H4dE+/06xvz0pM1agEGKyygX9CUefkoDBVg==" saltValue="zuOx60rIwHcoNr3VIrdiOQ==" spinCount="100000" sheet="1" objects="1" scenarios="1"/>
  <mergeCells count="3">
    <mergeCell ref="B2:D2"/>
    <mergeCell ref="E2:H2"/>
    <mergeCell ref="I2:L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38B19-1D8D-4CAD-9A4F-F6553CD308BC}">
  <dimension ref="B3:T147"/>
  <sheetViews>
    <sheetView showGridLines="0" workbookViewId="0">
      <selection activeCell="B3" sqref="B3:T3"/>
    </sheetView>
  </sheetViews>
  <sheetFormatPr defaultRowHeight="15" x14ac:dyDescent="0.25"/>
  <cols>
    <col min="1" max="1" width="3.42578125" customWidth="1"/>
  </cols>
  <sheetData>
    <row r="3" spans="2:20" ht="28.5" x14ac:dyDescent="0.45">
      <c r="B3" s="212" t="s">
        <v>123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</row>
    <row r="39" spans="2:20" ht="28.5" x14ac:dyDescent="0.45">
      <c r="B39" s="212" t="s">
        <v>124</v>
      </c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</row>
    <row r="76" spans="2:20" ht="28.5" x14ac:dyDescent="0.45">
      <c r="B76" s="212" t="s">
        <v>125</v>
      </c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</row>
    <row r="112" spans="2:20" ht="28.5" x14ac:dyDescent="0.45">
      <c r="B112" s="212" t="s">
        <v>126</v>
      </c>
      <c r="C112" s="212"/>
      <c r="D112" s="212"/>
      <c r="E112" s="212"/>
      <c r="F112" s="212"/>
      <c r="G112" s="212"/>
      <c r="H112" s="212"/>
      <c r="I112" s="212"/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</row>
    <row r="147" spans="2:20" ht="28.5" x14ac:dyDescent="0.45">
      <c r="B147" s="213" t="s">
        <v>127</v>
      </c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</row>
  </sheetData>
  <sheetProtection algorithmName="SHA-512" hashValue="7bUExdqWeLvIAcL7qYZEZt/j5wY/BLQh9RPCur/SonMW09J8780Y7CyWCKwQzMUxYqMbHYeoZ/lm6qEbE6eo9w==" saltValue="0hy5G8hGPXqppFYi+3XV+A==" spinCount="100000" sheet="1" scenarios="1"/>
  <mergeCells count="5">
    <mergeCell ref="B3:T3"/>
    <mergeCell ref="B39:T39"/>
    <mergeCell ref="B76:T76"/>
    <mergeCell ref="B112:T112"/>
    <mergeCell ref="B147:T14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5A06F-1B2E-4A8F-A5B9-CF5D03FC83EC}">
  <dimension ref="B1:K120"/>
  <sheetViews>
    <sheetView showGridLines="0" workbookViewId="0">
      <selection activeCell="B2" sqref="B2:C2"/>
    </sheetView>
  </sheetViews>
  <sheetFormatPr defaultRowHeight="15" x14ac:dyDescent="0.25"/>
  <cols>
    <col min="2" max="3" width="9.85546875" customWidth="1"/>
    <col min="4" max="10" width="16.140625" customWidth="1"/>
    <col min="11" max="11" width="16" customWidth="1"/>
  </cols>
  <sheetData>
    <row r="1" spans="2:11" ht="15.75" thickBot="1" x14ac:dyDescent="0.3"/>
    <row r="2" spans="2:11" ht="38.25" thickBot="1" x14ac:dyDescent="0.3">
      <c r="B2" s="216" t="s">
        <v>123</v>
      </c>
      <c r="C2" s="217"/>
      <c r="D2" s="120" t="s">
        <v>128</v>
      </c>
      <c r="E2" s="121" t="s">
        <v>129</v>
      </c>
      <c r="F2" s="122" t="s">
        <v>130</v>
      </c>
      <c r="G2" s="214" t="s">
        <v>142</v>
      </c>
      <c r="H2" s="120" t="s">
        <v>128</v>
      </c>
      <c r="I2" s="121" t="s">
        <v>129</v>
      </c>
      <c r="J2" s="122" t="s">
        <v>130</v>
      </c>
      <c r="K2" s="214" t="s">
        <v>88</v>
      </c>
    </row>
    <row r="3" spans="2:11" ht="22.5" customHeight="1" thickBot="1" x14ac:dyDescent="0.3">
      <c r="B3" s="117" t="s">
        <v>131</v>
      </c>
      <c r="C3" s="119" t="s">
        <v>8</v>
      </c>
      <c r="D3" s="218" t="s">
        <v>133</v>
      </c>
      <c r="E3" s="219"/>
      <c r="F3" s="220"/>
      <c r="G3" s="224"/>
      <c r="H3" s="221" t="s">
        <v>134</v>
      </c>
      <c r="I3" s="222"/>
      <c r="J3" s="223"/>
      <c r="K3" s="215"/>
    </row>
    <row r="4" spans="2:11" ht="22.5" customHeight="1" x14ac:dyDescent="0.25">
      <c r="B4" s="114">
        <v>1</v>
      </c>
      <c r="C4" s="115" t="s">
        <v>2</v>
      </c>
      <c r="D4" s="134" t="str">
        <f>+'R1'!AR6</f>
        <v/>
      </c>
      <c r="E4" s="134" t="str">
        <f>+'R1'!AS6</f>
        <v/>
      </c>
      <c r="F4" s="135" t="str">
        <f>+'R1'!AT6</f>
        <v/>
      </c>
      <c r="G4" s="134">
        <f>+IFERROR(K4/K$24,0)</f>
        <v>0</v>
      </c>
      <c r="H4" s="123" t="str">
        <f>+'R1'!AO6</f>
        <v/>
      </c>
      <c r="I4" s="124" t="str">
        <f>+'R1'!AP6</f>
        <v/>
      </c>
      <c r="J4" s="149" t="str">
        <f>+'R1'!AQ6</f>
        <v/>
      </c>
      <c r="K4" s="124">
        <f>SUM(H4:J4)</f>
        <v>0</v>
      </c>
    </row>
    <row r="5" spans="2:11" ht="22.5" customHeight="1" x14ac:dyDescent="0.25">
      <c r="B5" s="45">
        <v>2</v>
      </c>
      <c r="C5" s="2" t="s">
        <v>2</v>
      </c>
      <c r="D5" s="136" t="str">
        <f>+'R1'!AR7</f>
        <v/>
      </c>
      <c r="E5" s="136" t="str">
        <f>+'R1'!AS7</f>
        <v/>
      </c>
      <c r="F5" s="137" t="str">
        <f>+'R1'!AT7</f>
        <v/>
      </c>
      <c r="G5" s="136">
        <f t="shared" ref="G5:G23" si="0">+IFERROR(K5/K$24,0)</f>
        <v>0</v>
      </c>
      <c r="H5" s="126" t="str">
        <f>+'R1'!AO7</f>
        <v/>
      </c>
      <c r="I5" s="127" t="str">
        <f>+'R1'!AP7</f>
        <v/>
      </c>
      <c r="J5" s="150" t="str">
        <f>+'R1'!AQ7</f>
        <v/>
      </c>
      <c r="K5" s="127">
        <f t="shared" ref="K5:K24" si="1">SUM(H5:J5)</f>
        <v>0</v>
      </c>
    </row>
    <row r="6" spans="2:11" ht="22.5" customHeight="1" x14ac:dyDescent="0.25">
      <c r="B6" s="45">
        <v>3</v>
      </c>
      <c r="C6" s="2" t="s">
        <v>2</v>
      </c>
      <c r="D6" s="136" t="str">
        <f>+'R1'!AR8</f>
        <v/>
      </c>
      <c r="E6" s="136" t="str">
        <f>+'R1'!AS8</f>
        <v/>
      </c>
      <c r="F6" s="137" t="str">
        <f>+'R1'!AT8</f>
        <v/>
      </c>
      <c r="G6" s="136">
        <f t="shared" si="0"/>
        <v>0</v>
      </c>
      <c r="H6" s="126" t="str">
        <f>+'R1'!AO8</f>
        <v/>
      </c>
      <c r="I6" s="127" t="str">
        <f>+'R1'!AP8</f>
        <v/>
      </c>
      <c r="J6" s="150" t="str">
        <f>+'R1'!AQ8</f>
        <v/>
      </c>
      <c r="K6" s="127">
        <f t="shared" si="1"/>
        <v>0</v>
      </c>
    </row>
    <row r="7" spans="2:11" ht="22.5" customHeight="1" x14ac:dyDescent="0.25">
      <c r="B7" s="45">
        <v>4</v>
      </c>
      <c r="C7" s="2" t="s">
        <v>2</v>
      </c>
      <c r="D7" s="136" t="str">
        <f>+'R1'!AR9</f>
        <v/>
      </c>
      <c r="E7" s="136" t="str">
        <f>+'R1'!AS9</f>
        <v/>
      </c>
      <c r="F7" s="137" t="str">
        <f>+'R1'!AT9</f>
        <v/>
      </c>
      <c r="G7" s="136">
        <f t="shared" si="0"/>
        <v>0</v>
      </c>
      <c r="H7" s="126" t="str">
        <f>+'R1'!AO9</f>
        <v/>
      </c>
      <c r="I7" s="127" t="str">
        <f>+'R1'!AP9</f>
        <v/>
      </c>
      <c r="J7" s="150" t="str">
        <f>+'R1'!AQ9</f>
        <v/>
      </c>
      <c r="K7" s="127">
        <f t="shared" si="1"/>
        <v>0</v>
      </c>
    </row>
    <row r="8" spans="2:11" ht="22.5" customHeight="1" x14ac:dyDescent="0.25">
      <c r="B8" s="45">
        <v>5</v>
      </c>
      <c r="C8" s="2" t="s">
        <v>2</v>
      </c>
      <c r="D8" s="136" t="str">
        <f>+'R1'!AR10</f>
        <v/>
      </c>
      <c r="E8" s="136" t="str">
        <f>+'R1'!AS10</f>
        <v/>
      </c>
      <c r="F8" s="137" t="str">
        <f>+'R1'!AT10</f>
        <v/>
      </c>
      <c r="G8" s="136">
        <f t="shared" si="0"/>
        <v>0</v>
      </c>
      <c r="H8" s="126" t="str">
        <f>+'R1'!AO10</f>
        <v/>
      </c>
      <c r="I8" s="127" t="str">
        <f>+'R1'!AP10</f>
        <v/>
      </c>
      <c r="J8" s="150" t="str">
        <f>+'R1'!AQ10</f>
        <v/>
      </c>
      <c r="K8" s="127">
        <f t="shared" si="1"/>
        <v>0</v>
      </c>
    </row>
    <row r="9" spans="2:11" ht="22.5" customHeight="1" x14ac:dyDescent="0.25">
      <c r="B9" s="45">
        <v>6</v>
      </c>
      <c r="C9" s="2" t="s">
        <v>2</v>
      </c>
      <c r="D9" s="136" t="str">
        <f>+'R1'!AR11</f>
        <v/>
      </c>
      <c r="E9" s="136" t="str">
        <f>+'R1'!AS11</f>
        <v/>
      </c>
      <c r="F9" s="137" t="str">
        <f>+'R1'!AT11</f>
        <v/>
      </c>
      <c r="G9" s="136">
        <f t="shared" si="0"/>
        <v>0</v>
      </c>
      <c r="H9" s="126" t="str">
        <f>+'R1'!AO11</f>
        <v/>
      </c>
      <c r="I9" s="127" t="str">
        <f>+'R1'!AP11</f>
        <v/>
      </c>
      <c r="J9" s="150" t="str">
        <f>+'R1'!AQ11</f>
        <v/>
      </c>
      <c r="K9" s="127">
        <f t="shared" si="1"/>
        <v>0</v>
      </c>
    </row>
    <row r="10" spans="2:11" ht="22.5" customHeight="1" x14ac:dyDescent="0.25">
      <c r="B10" s="45">
        <v>7</v>
      </c>
      <c r="C10" s="2" t="s">
        <v>2</v>
      </c>
      <c r="D10" s="136" t="str">
        <f>+'R1'!AR12</f>
        <v/>
      </c>
      <c r="E10" s="136" t="str">
        <f>+'R1'!AS12</f>
        <v/>
      </c>
      <c r="F10" s="137" t="str">
        <f>+'R1'!AT12</f>
        <v/>
      </c>
      <c r="G10" s="136">
        <f t="shared" si="0"/>
        <v>0</v>
      </c>
      <c r="H10" s="126" t="str">
        <f>+'R1'!AO12</f>
        <v/>
      </c>
      <c r="I10" s="127" t="str">
        <f>+'R1'!AP12</f>
        <v/>
      </c>
      <c r="J10" s="150" t="str">
        <f>+'R1'!AQ12</f>
        <v/>
      </c>
      <c r="K10" s="127">
        <f t="shared" si="1"/>
        <v>0</v>
      </c>
    </row>
    <row r="11" spans="2:11" ht="22.5" customHeight="1" x14ac:dyDescent="0.25">
      <c r="B11" s="45">
        <v>8</v>
      </c>
      <c r="C11" s="2" t="s">
        <v>2</v>
      </c>
      <c r="D11" s="136" t="str">
        <f>+'R1'!AR13</f>
        <v/>
      </c>
      <c r="E11" s="136" t="str">
        <f>+'R1'!AS13</f>
        <v/>
      </c>
      <c r="F11" s="137" t="str">
        <f>+'R1'!AT13</f>
        <v/>
      </c>
      <c r="G11" s="136">
        <f t="shared" si="0"/>
        <v>0</v>
      </c>
      <c r="H11" s="126" t="str">
        <f>+'R1'!AO13</f>
        <v/>
      </c>
      <c r="I11" s="127" t="str">
        <f>+'R1'!AP13</f>
        <v/>
      </c>
      <c r="J11" s="150" t="str">
        <f>+'R1'!AQ13</f>
        <v/>
      </c>
      <c r="K11" s="127">
        <f t="shared" si="1"/>
        <v>0</v>
      </c>
    </row>
    <row r="12" spans="2:11" ht="22.5" customHeight="1" x14ac:dyDescent="0.25">
      <c r="B12" s="45">
        <v>9</v>
      </c>
      <c r="C12" s="2" t="s">
        <v>2</v>
      </c>
      <c r="D12" s="136" t="str">
        <f>+'R1'!AR14</f>
        <v/>
      </c>
      <c r="E12" s="136" t="str">
        <f>+'R1'!AS14</f>
        <v/>
      </c>
      <c r="F12" s="137" t="str">
        <f>+'R1'!AT14</f>
        <v/>
      </c>
      <c r="G12" s="136">
        <f t="shared" si="0"/>
        <v>0</v>
      </c>
      <c r="H12" s="126" t="str">
        <f>+'R1'!AO14</f>
        <v/>
      </c>
      <c r="I12" s="127" t="str">
        <f>+'R1'!AP14</f>
        <v/>
      </c>
      <c r="J12" s="150" t="str">
        <f>+'R1'!AQ14</f>
        <v/>
      </c>
      <c r="K12" s="127">
        <f t="shared" si="1"/>
        <v>0</v>
      </c>
    </row>
    <row r="13" spans="2:11" ht="22.5" customHeight="1" thickBot="1" x14ac:dyDescent="0.3">
      <c r="B13" s="48">
        <v>10</v>
      </c>
      <c r="C13" s="116" t="s">
        <v>2</v>
      </c>
      <c r="D13" s="138" t="str">
        <f>+'R1'!AR15</f>
        <v/>
      </c>
      <c r="E13" s="138" t="str">
        <f>+'R1'!AS15</f>
        <v/>
      </c>
      <c r="F13" s="139" t="str">
        <f>+'R1'!AT15</f>
        <v/>
      </c>
      <c r="G13" s="138">
        <f t="shared" si="0"/>
        <v>0</v>
      </c>
      <c r="H13" s="129" t="str">
        <f>+'R1'!AO15</f>
        <v/>
      </c>
      <c r="I13" s="130" t="str">
        <f>+'R1'!AP15</f>
        <v/>
      </c>
      <c r="J13" s="151" t="str">
        <f>+'R1'!AQ15</f>
        <v/>
      </c>
      <c r="K13" s="130">
        <f t="shared" si="1"/>
        <v>0</v>
      </c>
    </row>
    <row r="14" spans="2:11" ht="22.5" customHeight="1" x14ac:dyDescent="0.25">
      <c r="B14" s="114">
        <v>1</v>
      </c>
      <c r="C14" s="115" t="s">
        <v>132</v>
      </c>
      <c r="D14" s="134" t="str">
        <f>+'R1'!AR16</f>
        <v/>
      </c>
      <c r="E14" s="134" t="str">
        <f>+'R1'!AS16</f>
        <v/>
      </c>
      <c r="F14" s="135" t="str">
        <f>+'R1'!AT16</f>
        <v/>
      </c>
      <c r="G14" s="134">
        <f t="shared" si="0"/>
        <v>0</v>
      </c>
      <c r="H14" s="124" t="str">
        <f>+'R1'!AO16</f>
        <v/>
      </c>
      <c r="I14" s="127" t="str">
        <f>+'R1'!AP16</f>
        <v/>
      </c>
      <c r="J14" s="123" t="str">
        <f>+'R1'!AQ16</f>
        <v/>
      </c>
      <c r="K14" s="124">
        <f t="shared" si="1"/>
        <v>0</v>
      </c>
    </row>
    <row r="15" spans="2:11" ht="22.5" customHeight="1" x14ac:dyDescent="0.25">
      <c r="B15" s="45">
        <v>2</v>
      </c>
      <c r="C15" s="2" t="s">
        <v>132</v>
      </c>
      <c r="D15" s="136" t="str">
        <f>+'R1'!AR17</f>
        <v/>
      </c>
      <c r="E15" s="136" t="str">
        <f>+'R1'!AS17</f>
        <v/>
      </c>
      <c r="F15" s="137" t="str">
        <f>+'R1'!AT17</f>
        <v/>
      </c>
      <c r="G15" s="136">
        <f t="shared" si="0"/>
        <v>0</v>
      </c>
      <c r="H15" s="127" t="str">
        <f>+'R1'!AO17</f>
        <v/>
      </c>
      <c r="I15" s="127" t="str">
        <f>+'R1'!AP17</f>
        <v/>
      </c>
      <c r="J15" s="126" t="str">
        <f>+'R1'!AQ17</f>
        <v/>
      </c>
      <c r="K15" s="127">
        <f t="shared" si="1"/>
        <v>0</v>
      </c>
    </row>
    <row r="16" spans="2:11" ht="22.5" customHeight="1" x14ac:dyDescent="0.25">
      <c r="B16" s="45">
        <v>3</v>
      </c>
      <c r="C16" s="2" t="s">
        <v>132</v>
      </c>
      <c r="D16" s="136" t="str">
        <f>+'R1'!AR18</f>
        <v/>
      </c>
      <c r="E16" s="136" t="str">
        <f>+'R1'!AS18</f>
        <v/>
      </c>
      <c r="F16" s="137" t="str">
        <f>+'R1'!AT18</f>
        <v/>
      </c>
      <c r="G16" s="136">
        <f t="shared" si="0"/>
        <v>0</v>
      </c>
      <c r="H16" s="127" t="str">
        <f>+'R1'!AO18</f>
        <v/>
      </c>
      <c r="I16" s="127" t="str">
        <f>+'R1'!AP18</f>
        <v/>
      </c>
      <c r="J16" s="126" t="str">
        <f>+'R1'!AQ18</f>
        <v/>
      </c>
      <c r="K16" s="127">
        <f t="shared" si="1"/>
        <v>0</v>
      </c>
    </row>
    <row r="17" spans="2:11" ht="22.5" customHeight="1" x14ac:dyDescent="0.25">
      <c r="B17" s="45">
        <v>4</v>
      </c>
      <c r="C17" s="2" t="s">
        <v>132</v>
      </c>
      <c r="D17" s="136" t="str">
        <f>+'R1'!AR19</f>
        <v/>
      </c>
      <c r="E17" s="136" t="str">
        <f>+'R1'!AS19</f>
        <v/>
      </c>
      <c r="F17" s="137" t="str">
        <f>+'R1'!AT19</f>
        <v/>
      </c>
      <c r="G17" s="136">
        <f t="shared" si="0"/>
        <v>0</v>
      </c>
      <c r="H17" s="127" t="str">
        <f>+'R1'!AO19</f>
        <v/>
      </c>
      <c r="I17" s="127" t="str">
        <f>+'R1'!AP19</f>
        <v/>
      </c>
      <c r="J17" s="126" t="str">
        <f>+'R1'!AQ19</f>
        <v/>
      </c>
      <c r="K17" s="127">
        <f t="shared" si="1"/>
        <v>0</v>
      </c>
    </row>
    <row r="18" spans="2:11" ht="22.5" customHeight="1" x14ac:dyDescent="0.25">
      <c r="B18" s="45">
        <v>5</v>
      </c>
      <c r="C18" s="2" t="s">
        <v>132</v>
      </c>
      <c r="D18" s="136" t="str">
        <f>+'R1'!AR20</f>
        <v/>
      </c>
      <c r="E18" s="136" t="str">
        <f>+'R1'!AS20</f>
        <v/>
      </c>
      <c r="F18" s="137" t="str">
        <f>+'R1'!AT20</f>
        <v/>
      </c>
      <c r="G18" s="136">
        <f t="shared" si="0"/>
        <v>0</v>
      </c>
      <c r="H18" s="127" t="str">
        <f>+'R1'!AO20</f>
        <v/>
      </c>
      <c r="I18" s="127" t="str">
        <f>+'R1'!AP20</f>
        <v/>
      </c>
      <c r="J18" s="126" t="str">
        <f>+'R1'!AQ20</f>
        <v/>
      </c>
      <c r="K18" s="127">
        <f t="shared" si="1"/>
        <v>0</v>
      </c>
    </row>
    <row r="19" spans="2:11" ht="22.5" customHeight="1" x14ac:dyDescent="0.25">
      <c r="B19" s="45">
        <v>6</v>
      </c>
      <c r="C19" s="2" t="s">
        <v>132</v>
      </c>
      <c r="D19" s="136" t="str">
        <f>+'R1'!AR21</f>
        <v/>
      </c>
      <c r="E19" s="136" t="str">
        <f>+'R1'!AS21</f>
        <v/>
      </c>
      <c r="F19" s="137" t="str">
        <f>+'R1'!AT21</f>
        <v/>
      </c>
      <c r="G19" s="136">
        <f t="shared" si="0"/>
        <v>0</v>
      </c>
      <c r="H19" s="127" t="str">
        <f>+'R1'!AO21</f>
        <v/>
      </c>
      <c r="I19" s="127" t="str">
        <f>+'R1'!AP21</f>
        <v/>
      </c>
      <c r="J19" s="126" t="str">
        <f>+'R1'!AQ21</f>
        <v/>
      </c>
      <c r="K19" s="127">
        <f t="shared" si="1"/>
        <v>0</v>
      </c>
    </row>
    <row r="20" spans="2:11" ht="22.5" customHeight="1" x14ac:dyDescent="0.25">
      <c r="B20" s="45">
        <v>7</v>
      </c>
      <c r="C20" s="2" t="s">
        <v>132</v>
      </c>
      <c r="D20" s="136" t="str">
        <f>+'R1'!AR22</f>
        <v/>
      </c>
      <c r="E20" s="136" t="str">
        <f>+'R1'!AS22</f>
        <v/>
      </c>
      <c r="F20" s="137" t="str">
        <f>+'R1'!AT22</f>
        <v/>
      </c>
      <c r="G20" s="136">
        <f t="shared" si="0"/>
        <v>0</v>
      </c>
      <c r="H20" s="127" t="str">
        <f>+'R1'!AO22</f>
        <v/>
      </c>
      <c r="I20" s="127" t="str">
        <f>+'R1'!AP22</f>
        <v/>
      </c>
      <c r="J20" s="126" t="str">
        <f>+'R1'!AQ22</f>
        <v/>
      </c>
      <c r="K20" s="127">
        <f t="shared" si="1"/>
        <v>0</v>
      </c>
    </row>
    <row r="21" spans="2:11" ht="22.5" customHeight="1" x14ac:dyDescent="0.25">
      <c r="B21" s="45">
        <v>8</v>
      </c>
      <c r="C21" s="2" t="s">
        <v>132</v>
      </c>
      <c r="D21" s="136" t="str">
        <f>+'R1'!AR23</f>
        <v/>
      </c>
      <c r="E21" s="136" t="str">
        <f>+'R1'!AS23</f>
        <v/>
      </c>
      <c r="F21" s="137" t="str">
        <f>+'R1'!AT23</f>
        <v/>
      </c>
      <c r="G21" s="136">
        <f t="shared" si="0"/>
        <v>0</v>
      </c>
      <c r="H21" s="127" t="str">
        <f>+'R1'!AO23</f>
        <v/>
      </c>
      <c r="I21" s="127" t="str">
        <f>+'R1'!AP23</f>
        <v/>
      </c>
      <c r="J21" s="126" t="str">
        <f>+'R1'!AQ23</f>
        <v/>
      </c>
      <c r="K21" s="127">
        <f t="shared" si="1"/>
        <v>0</v>
      </c>
    </row>
    <row r="22" spans="2:11" ht="22.5" customHeight="1" x14ac:dyDescent="0.25">
      <c r="B22" s="45">
        <v>9</v>
      </c>
      <c r="C22" s="2" t="s">
        <v>132</v>
      </c>
      <c r="D22" s="136" t="str">
        <f>+'R1'!AR24</f>
        <v/>
      </c>
      <c r="E22" s="136" t="str">
        <f>+'R1'!AS24</f>
        <v/>
      </c>
      <c r="F22" s="137" t="str">
        <f>+'R1'!AT24</f>
        <v/>
      </c>
      <c r="G22" s="136">
        <f t="shared" si="0"/>
        <v>0</v>
      </c>
      <c r="H22" s="127" t="str">
        <f>+'R1'!AO24</f>
        <v/>
      </c>
      <c r="I22" s="127" t="str">
        <f>+'R1'!AP24</f>
        <v/>
      </c>
      <c r="J22" s="126" t="str">
        <f>+'R1'!AQ24</f>
        <v/>
      </c>
      <c r="K22" s="127">
        <f t="shared" si="1"/>
        <v>0</v>
      </c>
    </row>
    <row r="23" spans="2:11" ht="22.5" customHeight="1" thickBot="1" x14ac:dyDescent="0.3">
      <c r="B23" s="48">
        <v>10</v>
      </c>
      <c r="C23" s="116" t="s">
        <v>132</v>
      </c>
      <c r="D23" s="138" t="str">
        <f>+'R1'!AR25</f>
        <v/>
      </c>
      <c r="E23" s="138" t="str">
        <f>+'R1'!AS25</f>
        <v/>
      </c>
      <c r="F23" s="139" t="str">
        <f>+'R1'!AT25</f>
        <v/>
      </c>
      <c r="G23" s="138">
        <f t="shared" si="0"/>
        <v>0</v>
      </c>
      <c r="H23" s="130" t="str">
        <f>+'R1'!AO25</f>
        <v/>
      </c>
      <c r="I23" s="127" t="str">
        <f>+'R1'!AP25</f>
        <v/>
      </c>
      <c r="J23" s="129" t="str">
        <f>+'R1'!AQ25</f>
        <v/>
      </c>
      <c r="K23" s="130">
        <f t="shared" si="1"/>
        <v>0</v>
      </c>
    </row>
    <row r="24" spans="2:11" ht="22.5" customHeight="1" thickBot="1" x14ac:dyDescent="0.3">
      <c r="B24" s="117" t="s">
        <v>89</v>
      </c>
      <c r="C24" s="118"/>
      <c r="D24" s="140">
        <f>SUM(D4:D23)</f>
        <v>0</v>
      </c>
      <c r="E24" s="140">
        <f t="shared" ref="E24:G24" si="2">SUM(E4:E23)</f>
        <v>0</v>
      </c>
      <c r="F24" s="141">
        <f t="shared" si="2"/>
        <v>0</v>
      </c>
      <c r="G24" s="140">
        <f t="shared" si="2"/>
        <v>0</v>
      </c>
      <c r="H24" s="132">
        <f>SUM(H4:H23)</f>
        <v>0</v>
      </c>
      <c r="I24" s="96">
        <f t="shared" ref="I24" si="3">SUM(I4:I23)</f>
        <v>0</v>
      </c>
      <c r="J24" s="152">
        <f t="shared" ref="J24" si="4">SUM(J4:J23)</f>
        <v>0</v>
      </c>
      <c r="K24" s="96">
        <f t="shared" si="1"/>
        <v>0</v>
      </c>
    </row>
    <row r="25" spans="2:11" ht="22.5" customHeight="1" thickBot="1" x14ac:dyDescent="0.3"/>
    <row r="26" spans="2:11" ht="38.25" thickBot="1" x14ac:dyDescent="0.3">
      <c r="B26" s="216" t="s">
        <v>124</v>
      </c>
      <c r="C26" s="217"/>
      <c r="D26" s="120" t="s">
        <v>128</v>
      </c>
      <c r="E26" s="121" t="s">
        <v>129</v>
      </c>
      <c r="F26" s="122" t="s">
        <v>130</v>
      </c>
      <c r="G26" s="214" t="s">
        <v>142</v>
      </c>
      <c r="H26" s="120" t="s">
        <v>128</v>
      </c>
      <c r="I26" s="121" t="s">
        <v>129</v>
      </c>
      <c r="J26" s="122" t="s">
        <v>130</v>
      </c>
      <c r="K26" s="214" t="s">
        <v>88</v>
      </c>
    </row>
    <row r="27" spans="2:11" ht="22.5" customHeight="1" thickBot="1" x14ac:dyDescent="0.3">
      <c r="B27" s="117" t="s">
        <v>131</v>
      </c>
      <c r="C27" s="119" t="s">
        <v>8</v>
      </c>
      <c r="D27" s="218" t="s">
        <v>133</v>
      </c>
      <c r="E27" s="219"/>
      <c r="F27" s="220"/>
      <c r="G27" s="224"/>
      <c r="H27" s="221" t="s">
        <v>134</v>
      </c>
      <c r="I27" s="222"/>
      <c r="J27" s="223"/>
      <c r="K27" s="215"/>
    </row>
    <row r="28" spans="2:11" ht="22.5" customHeight="1" x14ac:dyDescent="0.25">
      <c r="B28" s="114">
        <v>1</v>
      </c>
      <c r="C28" s="115" t="s">
        <v>2</v>
      </c>
      <c r="D28" s="134" t="str">
        <f>+'R2'!AR6</f>
        <v/>
      </c>
      <c r="E28" s="134" t="str">
        <f>+'R2'!AS6</f>
        <v/>
      </c>
      <c r="F28" s="135" t="str">
        <f>+'R2'!AT6</f>
        <v/>
      </c>
      <c r="G28" s="134">
        <f>IFERROR(K28/K$48,0)</f>
        <v>0</v>
      </c>
      <c r="H28" s="123" t="str">
        <f>+'R2'!AO6</f>
        <v/>
      </c>
      <c r="I28" s="124" t="str">
        <f>+'R2'!AP6</f>
        <v/>
      </c>
      <c r="J28" s="125" t="str">
        <f>+'R2'!AQ6</f>
        <v/>
      </c>
      <c r="K28" s="124">
        <f>SUM(H28:J28)</f>
        <v>0</v>
      </c>
    </row>
    <row r="29" spans="2:11" ht="22.5" customHeight="1" x14ac:dyDescent="0.25">
      <c r="B29" s="45">
        <v>2</v>
      </c>
      <c r="C29" s="2" t="s">
        <v>2</v>
      </c>
      <c r="D29" s="136" t="str">
        <f>+'R2'!AR7</f>
        <v/>
      </c>
      <c r="E29" s="136" t="str">
        <f>+'R2'!AS7</f>
        <v/>
      </c>
      <c r="F29" s="137" t="str">
        <f>+'R2'!AT7</f>
        <v/>
      </c>
      <c r="G29" s="136">
        <f t="shared" ref="G29:G47" si="5">IFERROR(K29/K$48,0)</f>
        <v>0</v>
      </c>
      <c r="H29" s="126" t="str">
        <f>+'R2'!AO7</f>
        <v/>
      </c>
      <c r="I29" s="127" t="str">
        <f>+'R2'!AP7</f>
        <v/>
      </c>
      <c r="J29" s="128" t="str">
        <f>+'R2'!AQ7</f>
        <v/>
      </c>
      <c r="K29" s="127">
        <f t="shared" ref="K29:K48" si="6">SUM(H29:J29)</f>
        <v>0</v>
      </c>
    </row>
    <row r="30" spans="2:11" ht="22.5" customHeight="1" x14ac:dyDescent="0.25">
      <c r="B30" s="45">
        <v>3</v>
      </c>
      <c r="C30" s="2" t="s">
        <v>2</v>
      </c>
      <c r="D30" s="136" t="str">
        <f>+'R2'!AR8</f>
        <v/>
      </c>
      <c r="E30" s="136" t="str">
        <f>+'R2'!AS8</f>
        <v/>
      </c>
      <c r="F30" s="137" t="str">
        <f>+'R2'!AT8</f>
        <v/>
      </c>
      <c r="G30" s="136">
        <f t="shared" si="5"/>
        <v>0</v>
      </c>
      <c r="H30" s="126" t="str">
        <f>+'R2'!AO8</f>
        <v/>
      </c>
      <c r="I30" s="127" t="str">
        <f>+'R2'!AP8</f>
        <v/>
      </c>
      <c r="J30" s="128" t="str">
        <f>+'R2'!AQ8</f>
        <v/>
      </c>
      <c r="K30" s="127">
        <f t="shared" si="6"/>
        <v>0</v>
      </c>
    </row>
    <row r="31" spans="2:11" ht="22.5" customHeight="1" x14ac:dyDescent="0.25">
      <c r="B31" s="45">
        <v>4</v>
      </c>
      <c r="C31" s="2" t="s">
        <v>2</v>
      </c>
      <c r="D31" s="136" t="str">
        <f>+'R2'!AR9</f>
        <v/>
      </c>
      <c r="E31" s="136" t="str">
        <f>+'R2'!AS9</f>
        <v/>
      </c>
      <c r="F31" s="137" t="str">
        <f>+'R2'!AT9</f>
        <v/>
      </c>
      <c r="G31" s="136">
        <f t="shared" si="5"/>
        <v>0</v>
      </c>
      <c r="H31" s="126" t="str">
        <f>+'R2'!AO9</f>
        <v/>
      </c>
      <c r="I31" s="127" t="str">
        <f>+'R2'!AP9</f>
        <v/>
      </c>
      <c r="J31" s="128" t="str">
        <f>+'R2'!AQ9</f>
        <v/>
      </c>
      <c r="K31" s="127">
        <f t="shared" si="6"/>
        <v>0</v>
      </c>
    </row>
    <row r="32" spans="2:11" ht="22.5" customHeight="1" x14ac:dyDescent="0.25">
      <c r="B32" s="45">
        <v>5</v>
      </c>
      <c r="C32" s="2" t="s">
        <v>2</v>
      </c>
      <c r="D32" s="136" t="str">
        <f>+'R2'!AR10</f>
        <v/>
      </c>
      <c r="E32" s="136" t="str">
        <f>+'R2'!AS10</f>
        <v/>
      </c>
      <c r="F32" s="137" t="str">
        <f>+'R2'!AT10</f>
        <v/>
      </c>
      <c r="G32" s="136">
        <f t="shared" si="5"/>
        <v>0</v>
      </c>
      <c r="H32" s="126" t="str">
        <f>+'R2'!AO10</f>
        <v/>
      </c>
      <c r="I32" s="127" t="str">
        <f>+'R2'!AP10</f>
        <v/>
      </c>
      <c r="J32" s="128" t="str">
        <f>+'R2'!AQ10</f>
        <v/>
      </c>
      <c r="K32" s="127">
        <f t="shared" si="6"/>
        <v>0</v>
      </c>
    </row>
    <row r="33" spans="2:11" ht="22.5" customHeight="1" x14ac:dyDescent="0.25">
      <c r="B33" s="45">
        <v>6</v>
      </c>
      <c r="C33" s="2" t="s">
        <v>2</v>
      </c>
      <c r="D33" s="136" t="str">
        <f>+'R2'!AR11</f>
        <v/>
      </c>
      <c r="E33" s="136" t="str">
        <f>+'R2'!AS11</f>
        <v/>
      </c>
      <c r="F33" s="137" t="str">
        <f>+'R2'!AT11</f>
        <v/>
      </c>
      <c r="G33" s="136">
        <f t="shared" si="5"/>
        <v>0</v>
      </c>
      <c r="H33" s="126" t="str">
        <f>+'R2'!AO11</f>
        <v/>
      </c>
      <c r="I33" s="127" t="str">
        <f>+'R2'!AP11</f>
        <v/>
      </c>
      <c r="J33" s="128" t="str">
        <f>+'R2'!AQ11</f>
        <v/>
      </c>
      <c r="K33" s="127">
        <f t="shared" si="6"/>
        <v>0</v>
      </c>
    </row>
    <row r="34" spans="2:11" ht="22.5" customHeight="1" x14ac:dyDescent="0.25">
      <c r="B34" s="45">
        <v>7</v>
      </c>
      <c r="C34" s="2" t="s">
        <v>2</v>
      </c>
      <c r="D34" s="136" t="str">
        <f>+'R2'!AR12</f>
        <v/>
      </c>
      <c r="E34" s="136" t="str">
        <f>+'R2'!AS12</f>
        <v/>
      </c>
      <c r="F34" s="137" t="str">
        <f>+'R2'!AT12</f>
        <v/>
      </c>
      <c r="G34" s="136">
        <f t="shared" si="5"/>
        <v>0</v>
      </c>
      <c r="H34" s="126" t="str">
        <f>+'R2'!AO12</f>
        <v/>
      </c>
      <c r="I34" s="127" t="str">
        <f>+'R2'!AP12</f>
        <v/>
      </c>
      <c r="J34" s="128" t="str">
        <f>+'R2'!AQ12</f>
        <v/>
      </c>
      <c r="K34" s="127">
        <f t="shared" si="6"/>
        <v>0</v>
      </c>
    </row>
    <row r="35" spans="2:11" ht="22.5" customHeight="1" x14ac:dyDescent="0.25">
      <c r="B35" s="45">
        <v>8</v>
      </c>
      <c r="C35" s="2" t="s">
        <v>2</v>
      </c>
      <c r="D35" s="136" t="str">
        <f>+'R2'!AR13</f>
        <v/>
      </c>
      <c r="E35" s="136" t="str">
        <f>+'R2'!AS13</f>
        <v/>
      </c>
      <c r="F35" s="137" t="str">
        <f>+'R2'!AT13</f>
        <v/>
      </c>
      <c r="G35" s="136">
        <f t="shared" si="5"/>
        <v>0</v>
      </c>
      <c r="H35" s="126" t="str">
        <f>+'R2'!AO13</f>
        <v/>
      </c>
      <c r="I35" s="127" t="str">
        <f>+'R2'!AP13</f>
        <v/>
      </c>
      <c r="J35" s="128" t="str">
        <f>+'R2'!AQ13</f>
        <v/>
      </c>
      <c r="K35" s="127">
        <f t="shared" si="6"/>
        <v>0</v>
      </c>
    </row>
    <row r="36" spans="2:11" ht="22.5" customHeight="1" x14ac:dyDescent="0.25">
      <c r="B36" s="45">
        <v>9</v>
      </c>
      <c r="C36" s="2" t="s">
        <v>2</v>
      </c>
      <c r="D36" s="136" t="str">
        <f>+'R2'!AR14</f>
        <v/>
      </c>
      <c r="E36" s="136" t="str">
        <f>+'R2'!AS14</f>
        <v/>
      </c>
      <c r="F36" s="137" t="str">
        <f>+'R2'!AT14</f>
        <v/>
      </c>
      <c r="G36" s="136">
        <f t="shared" si="5"/>
        <v>0</v>
      </c>
      <c r="H36" s="126" t="str">
        <f>+'R2'!AO14</f>
        <v/>
      </c>
      <c r="I36" s="127" t="str">
        <f>+'R2'!AP14</f>
        <v/>
      </c>
      <c r="J36" s="128" t="str">
        <f>+'R2'!AQ14</f>
        <v/>
      </c>
      <c r="K36" s="127">
        <f t="shared" si="6"/>
        <v>0</v>
      </c>
    </row>
    <row r="37" spans="2:11" ht="22.5" customHeight="1" thickBot="1" x14ac:dyDescent="0.3">
      <c r="B37" s="48">
        <v>10</v>
      </c>
      <c r="C37" s="116" t="s">
        <v>2</v>
      </c>
      <c r="D37" s="138" t="str">
        <f>+'R2'!AR15</f>
        <v/>
      </c>
      <c r="E37" s="138" t="str">
        <f>+'R2'!AS15</f>
        <v/>
      </c>
      <c r="F37" s="139" t="str">
        <f>+'R2'!AT15</f>
        <v/>
      </c>
      <c r="G37" s="138">
        <f t="shared" si="5"/>
        <v>0</v>
      </c>
      <c r="H37" s="129" t="str">
        <f>+'R2'!AO15</f>
        <v/>
      </c>
      <c r="I37" s="130" t="str">
        <f>+'R2'!AP15</f>
        <v/>
      </c>
      <c r="J37" s="131" t="str">
        <f>+'R2'!AQ15</f>
        <v/>
      </c>
      <c r="K37" s="130">
        <f t="shared" si="6"/>
        <v>0</v>
      </c>
    </row>
    <row r="38" spans="2:11" ht="22.5" customHeight="1" x14ac:dyDescent="0.25">
      <c r="B38" s="114">
        <v>1</v>
      </c>
      <c r="C38" s="115" t="s">
        <v>132</v>
      </c>
      <c r="D38" s="134" t="str">
        <f>+'R2'!AR16</f>
        <v/>
      </c>
      <c r="E38" s="134" t="str">
        <f>+'R2'!AS16</f>
        <v/>
      </c>
      <c r="F38" s="135" t="str">
        <f>+'R2'!AT16</f>
        <v/>
      </c>
      <c r="G38" s="134">
        <f t="shared" si="5"/>
        <v>0</v>
      </c>
      <c r="H38" s="124" t="str">
        <f>+'R2'!AO16</f>
        <v/>
      </c>
      <c r="I38" s="127" t="str">
        <f>+'R2'!AP16</f>
        <v/>
      </c>
      <c r="J38" s="124" t="str">
        <f>+'R2'!AQ16</f>
        <v/>
      </c>
      <c r="K38" s="124">
        <f t="shared" si="6"/>
        <v>0</v>
      </c>
    </row>
    <row r="39" spans="2:11" ht="22.5" customHeight="1" x14ac:dyDescent="0.25">
      <c r="B39" s="45">
        <v>2</v>
      </c>
      <c r="C39" s="2" t="s">
        <v>132</v>
      </c>
      <c r="D39" s="136" t="str">
        <f>+'R2'!AR17</f>
        <v/>
      </c>
      <c r="E39" s="136" t="str">
        <f>+'R2'!AS17</f>
        <v/>
      </c>
      <c r="F39" s="137" t="str">
        <f>+'R2'!AT17</f>
        <v/>
      </c>
      <c r="G39" s="136">
        <f t="shared" si="5"/>
        <v>0</v>
      </c>
      <c r="H39" s="127" t="str">
        <f>+'R2'!AO17</f>
        <v/>
      </c>
      <c r="I39" s="127" t="str">
        <f>+'R2'!AP17</f>
        <v/>
      </c>
      <c r="J39" s="127" t="str">
        <f>+'R2'!AQ17</f>
        <v/>
      </c>
      <c r="K39" s="127">
        <f t="shared" si="6"/>
        <v>0</v>
      </c>
    </row>
    <row r="40" spans="2:11" ht="22.5" customHeight="1" x14ac:dyDescent="0.25">
      <c r="B40" s="45">
        <v>3</v>
      </c>
      <c r="C40" s="2" t="s">
        <v>132</v>
      </c>
      <c r="D40" s="136" t="str">
        <f>+'R2'!AR18</f>
        <v/>
      </c>
      <c r="E40" s="136" t="str">
        <f>+'R2'!AS18</f>
        <v/>
      </c>
      <c r="F40" s="137" t="str">
        <f>+'R2'!AT18</f>
        <v/>
      </c>
      <c r="G40" s="136">
        <f t="shared" si="5"/>
        <v>0</v>
      </c>
      <c r="H40" s="127" t="str">
        <f>+'R2'!AO18</f>
        <v/>
      </c>
      <c r="I40" s="127" t="str">
        <f>+'R2'!AP18</f>
        <v/>
      </c>
      <c r="J40" s="127" t="str">
        <f>+'R2'!AQ18</f>
        <v/>
      </c>
      <c r="K40" s="127">
        <f t="shared" si="6"/>
        <v>0</v>
      </c>
    </row>
    <row r="41" spans="2:11" ht="22.5" customHeight="1" x14ac:dyDescent="0.25">
      <c r="B41" s="45">
        <v>4</v>
      </c>
      <c r="C41" s="2" t="s">
        <v>132</v>
      </c>
      <c r="D41" s="136" t="str">
        <f>+'R2'!AR19</f>
        <v/>
      </c>
      <c r="E41" s="136" t="str">
        <f>+'R2'!AS19</f>
        <v/>
      </c>
      <c r="F41" s="137" t="str">
        <f>+'R2'!AT19</f>
        <v/>
      </c>
      <c r="G41" s="136">
        <f t="shared" si="5"/>
        <v>0</v>
      </c>
      <c r="H41" s="127" t="str">
        <f>+'R2'!AO19</f>
        <v/>
      </c>
      <c r="I41" s="127" t="str">
        <f>+'R2'!AP19</f>
        <v/>
      </c>
      <c r="J41" s="127" t="str">
        <f>+'R2'!AQ19</f>
        <v/>
      </c>
      <c r="K41" s="127">
        <f t="shared" si="6"/>
        <v>0</v>
      </c>
    </row>
    <row r="42" spans="2:11" ht="22.5" customHeight="1" x14ac:dyDescent="0.25">
      <c r="B42" s="45">
        <v>5</v>
      </c>
      <c r="C42" s="2" t="s">
        <v>132</v>
      </c>
      <c r="D42" s="136" t="str">
        <f>+'R2'!AR20</f>
        <v/>
      </c>
      <c r="E42" s="136" t="str">
        <f>+'R2'!AS20</f>
        <v/>
      </c>
      <c r="F42" s="137" t="str">
        <f>+'R2'!AT20</f>
        <v/>
      </c>
      <c r="G42" s="136">
        <f t="shared" si="5"/>
        <v>0</v>
      </c>
      <c r="H42" s="127" t="str">
        <f>+'R2'!AO20</f>
        <v/>
      </c>
      <c r="I42" s="127" t="str">
        <f>+'R2'!AP20</f>
        <v/>
      </c>
      <c r="J42" s="127" t="str">
        <f>+'R2'!AQ20</f>
        <v/>
      </c>
      <c r="K42" s="127">
        <f t="shared" si="6"/>
        <v>0</v>
      </c>
    </row>
    <row r="43" spans="2:11" ht="22.5" customHeight="1" x14ac:dyDescent="0.25">
      <c r="B43" s="45">
        <v>6</v>
      </c>
      <c r="C43" s="2" t="s">
        <v>132</v>
      </c>
      <c r="D43" s="136" t="str">
        <f>+'R2'!AR21</f>
        <v/>
      </c>
      <c r="E43" s="136" t="str">
        <f>+'R2'!AS21</f>
        <v/>
      </c>
      <c r="F43" s="137" t="str">
        <f>+'R2'!AT21</f>
        <v/>
      </c>
      <c r="G43" s="136">
        <f t="shared" si="5"/>
        <v>0</v>
      </c>
      <c r="H43" s="127" t="str">
        <f>+'R2'!AO21</f>
        <v/>
      </c>
      <c r="I43" s="127" t="str">
        <f>+'R2'!AP21</f>
        <v/>
      </c>
      <c r="J43" s="127" t="str">
        <f>+'R2'!AQ21</f>
        <v/>
      </c>
      <c r="K43" s="127">
        <f t="shared" si="6"/>
        <v>0</v>
      </c>
    </row>
    <row r="44" spans="2:11" ht="22.5" customHeight="1" x14ac:dyDescent="0.25">
      <c r="B44" s="45">
        <v>7</v>
      </c>
      <c r="C44" s="2" t="s">
        <v>132</v>
      </c>
      <c r="D44" s="136" t="str">
        <f>+'R2'!AR22</f>
        <v/>
      </c>
      <c r="E44" s="136" t="str">
        <f>+'R2'!AS22</f>
        <v/>
      </c>
      <c r="F44" s="137" t="str">
        <f>+'R2'!AT22</f>
        <v/>
      </c>
      <c r="G44" s="136">
        <f t="shared" si="5"/>
        <v>0</v>
      </c>
      <c r="H44" s="127" t="str">
        <f>+'R2'!AO22</f>
        <v/>
      </c>
      <c r="I44" s="127" t="str">
        <f>+'R2'!AP22</f>
        <v/>
      </c>
      <c r="J44" s="127" t="str">
        <f>+'R2'!AQ22</f>
        <v/>
      </c>
      <c r="K44" s="127">
        <f t="shared" si="6"/>
        <v>0</v>
      </c>
    </row>
    <row r="45" spans="2:11" ht="22.5" customHeight="1" x14ac:dyDescent="0.25">
      <c r="B45" s="45">
        <v>8</v>
      </c>
      <c r="C45" s="2" t="s">
        <v>132</v>
      </c>
      <c r="D45" s="136" t="str">
        <f>+'R2'!AR23</f>
        <v/>
      </c>
      <c r="E45" s="136" t="str">
        <f>+'R2'!AS23</f>
        <v/>
      </c>
      <c r="F45" s="137" t="str">
        <f>+'R2'!AT23</f>
        <v/>
      </c>
      <c r="G45" s="136">
        <f t="shared" si="5"/>
        <v>0</v>
      </c>
      <c r="H45" s="127" t="str">
        <f>+'R2'!AO23</f>
        <v/>
      </c>
      <c r="I45" s="127" t="str">
        <f>+'R2'!AP23</f>
        <v/>
      </c>
      <c r="J45" s="127" t="str">
        <f>+'R2'!AQ23</f>
        <v/>
      </c>
      <c r="K45" s="127">
        <f t="shared" si="6"/>
        <v>0</v>
      </c>
    </row>
    <row r="46" spans="2:11" ht="22.5" customHeight="1" x14ac:dyDescent="0.25">
      <c r="B46" s="45">
        <v>9</v>
      </c>
      <c r="C46" s="2" t="s">
        <v>132</v>
      </c>
      <c r="D46" s="136" t="str">
        <f>+'R2'!AR24</f>
        <v/>
      </c>
      <c r="E46" s="136" t="str">
        <f>+'R2'!AS24</f>
        <v/>
      </c>
      <c r="F46" s="137" t="str">
        <f>+'R2'!AT24</f>
        <v/>
      </c>
      <c r="G46" s="136">
        <f t="shared" si="5"/>
        <v>0</v>
      </c>
      <c r="H46" s="127" t="str">
        <f>+'R2'!AO24</f>
        <v/>
      </c>
      <c r="I46" s="127" t="str">
        <f>+'R2'!AP24</f>
        <v/>
      </c>
      <c r="J46" s="127" t="str">
        <f>+'R2'!AQ24</f>
        <v/>
      </c>
      <c r="K46" s="127">
        <f t="shared" si="6"/>
        <v>0</v>
      </c>
    </row>
    <row r="47" spans="2:11" ht="22.5" customHeight="1" thickBot="1" x14ac:dyDescent="0.3">
      <c r="B47" s="48">
        <v>10</v>
      </c>
      <c r="C47" s="116" t="s">
        <v>132</v>
      </c>
      <c r="D47" s="138" t="str">
        <f>+'R2'!AR25</f>
        <v/>
      </c>
      <c r="E47" s="138" t="str">
        <f>+'R2'!AS25</f>
        <v/>
      </c>
      <c r="F47" s="139" t="str">
        <f>+'R2'!AT25</f>
        <v/>
      </c>
      <c r="G47" s="138">
        <f t="shared" si="5"/>
        <v>0</v>
      </c>
      <c r="H47" s="130" t="str">
        <f>+'R2'!AO25</f>
        <v/>
      </c>
      <c r="I47" s="127" t="str">
        <f>+'R2'!AP25</f>
        <v/>
      </c>
      <c r="J47" s="130" t="str">
        <f>+'R2'!AQ25</f>
        <v/>
      </c>
      <c r="K47" s="130">
        <f t="shared" si="6"/>
        <v>0</v>
      </c>
    </row>
    <row r="48" spans="2:11" ht="22.5" customHeight="1" thickBot="1" x14ac:dyDescent="0.3">
      <c r="B48" s="117" t="s">
        <v>89</v>
      </c>
      <c r="C48" s="118"/>
      <c r="D48" s="140">
        <f>SUM(D28:D47)</f>
        <v>0</v>
      </c>
      <c r="E48" s="140">
        <f t="shared" ref="E48" si="7">SUM(E28:E47)</f>
        <v>0</v>
      </c>
      <c r="F48" s="141">
        <f t="shared" ref="F48:G48" si="8">SUM(F28:F47)</f>
        <v>0</v>
      </c>
      <c r="G48" s="140">
        <f t="shared" si="8"/>
        <v>0</v>
      </c>
      <c r="H48" s="132">
        <f>SUM(H28:H47)</f>
        <v>0</v>
      </c>
      <c r="I48" s="96">
        <f t="shared" ref="I48" si="9">SUM(I28:I47)</f>
        <v>0</v>
      </c>
      <c r="J48" s="133">
        <f t="shared" ref="J48" si="10">SUM(J28:J47)</f>
        <v>0</v>
      </c>
      <c r="K48" s="96">
        <f t="shared" si="6"/>
        <v>0</v>
      </c>
    </row>
    <row r="49" spans="2:11" ht="22.5" customHeight="1" thickBot="1" x14ac:dyDescent="0.3"/>
    <row r="50" spans="2:11" ht="38.25" thickBot="1" x14ac:dyDescent="0.3">
      <c r="B50" s="216" t="s">
        <v>125</v>
      </c>
      <c r="C50" s="217"/>
      <c r="D50" s="120" t="s">
        <v>128</v>
      </c>
      <c r="E50" s="121" t="s">
        <v>129</v>
      </c>
      <c r="F50" s="122" t="s">
        <v>130</v>
      </c>
      <c r="G50" s="214" t="s">
        <v>142</v>
      </c>
      <c r="H50" s="120" t="s">
        <v>128</v>
      </c>
      <c r="I50" s="121" t="s">
        <v>129</v>
      </c>
      <c r="J50" s="122" t="s">
        <v>130</v>
      </c>
      <c r="K50" s="214" t="s">
        <v>88</v>
      </c>
    </row>
    <row r="51" spans="2:11" ht="22.5" customHeight="1" thickBot="1" x14ac:dyDescent="0.3">
      <c r="B51" s="117" t="s">
        <v>131</v>
      </c>
      <c r="C51" s="119" t="s">
        <v>8</v>
      </c>
      <c r="D51" s="218" t="s">
        <v>133</v>
      </c>
      <c r="E51" s="219"/>
      <c r="F51" s="220"/>
      <c r="G51" s="224"/>
      <c r="H51" s="221" t="s">
        <v>134</v>
      </c>
      <c r="I51" s="222"/>
      <c r="J51" s="223"/>
      <c r="K51" s="215"/>
    </row>
    <row r="52" spans="2:11" ht="22.5" customHeight="1" x14ac:dyDescent="0.25">
      <c r="B52" s="114">
        <v>1</v>
      </c>
      <c r="C52" s="115" t="s">
        <v>2</v>
      </c>
      <c r="D52" s="134" t="str">
        <f>+'R3'!AR6</f>
        <v/>
      </c>
      <c r="E52" s="134" t="str">
        <f>+'R3'!AS6</f>
        <v/>
      </c>
      <c r="F52" s="135" t="str">
        <f>+'R3'!AT6</f>
        <v/>
      </c>
      <c r="G52" s="134">
        <f>IFERROR(K52/K$72,0)</f>
        <v>0</v>
      </c>
      <c r="H52" s="123" t="str">
        <f>+'R3'!AO6</f>
        <v/>
      </c>
      <c r="I52" s="124" t="str">
        <f>+'R3'!AP6</f>
        <v/>
      </c>
      <c r="J52" s="125" t="str">
        <f>+'R3'!AQ6</f>
        <v/>
      </c>
      <c r="K52" s="124">
        <f>SUM(H52:J52)</f>
        <v>0</v>
      </c>
    </row>
    <row r="53" spans="2:11" ht="22.5" customHeight="1" x14ac:dyDescent="0.25">
      <c r="B53" s="45">
        <v>2</v>
      </c>
      <c r="C53" s="2" t="s">
        <v>2</v>
      </c>
      <c r="D53" s="136" t="str">
        <f>+'R3'!AR7</f>
        <v/>
      </c>
      <c r="E53" s="136" t="str">
        <f>+'R3'!AS7</f>
        <v/>
      </c>
      <c r="F53" s="137" t="str">
        <f>+'R3'!AT7</f>
        <v/>
      </c>
      <c r="G53" s="136">
        <f t="shared" ref="G53:G71" si="11">IFERROR(K53/K$72,0)</f>
        <v>0</v>
      </c>
      <c r="H53" s="126" t="str">
        <f>+'R3'!AO7</f>
        <v/>
      </c>
      <c r="I53" s="127" t="str">
        <f>+'R3'!AP7</f>
        <v/>
      </c>
      <c r="J53" s="128" t="str">
        <f>+'R3'!AQ7</f>
        <v/>
      </c>
      <c r="K53" s="127">
        <f t="shared" ref="K53:K72" si="12">SUM(H53:J53)</f>
        <v>0</v>
      </c>
    </row>
    <row r="54" spans="2:11" ht="22.5" customHeight="1" x14ac:dyDescent="0.25">
      <c r="B54" s="45">
        <v>3</v>
      </c>
      <c r="C54" s="2" t="s">
        <v>2</v>
      </c>
      <c r="D54" s="136" t="str">
        <f>+'R3'!AR8</f>
        <v/>
      </c>
      <c r="E54" s="136" t="str">
        <f>+'R3'!AS8</f>
        <v/>
      </c>
      <c r="F54" s="137" t="str">
        <f>+'R3'!AT8</f>
        <v/>
      </c>
      <c r="G54" s="136">
        <f t="shared" si="11"/>
        <v>0</v>
      </c>
      <c r="H54" s="126" t="str">
        <f>+'R3'!AO8</f>
        <v/>
      </c>
      <c r="I54" s="127" t="str">
        <f>+'R3'!AP8</f>
        <v/>
      </c>
      <c r="J54" s="128" t="str">
        <f>+'R3'!AQ8</f>
        <v/>
      </c>
      <c r="K54" s="127">
        <f t="shared" si="12"/>
        <v>0</v>
      </c>
    </row>
    <row r="55" spans="2:11" ht="22.5" customHeight="1" x14ac:dyDescent="0.25">
      <c r="B55" s="45">
        <v>4</v>
      </c>
      <c r="C55" s="2" t="s">
        <v>2</v>
      </c>
      <c r="D55" s="136" t="str">
        <f>+'R3'!AR9</f>
        <v/>
      </c>
      <c r="E55" s="136" t="str">
        <f>+'R3'!AS9</f>
        <v/>
      </c>
      <c r="F55" s="137" t="str">
        <f>+'R3'!AT9</f>
        <v/>
      </c>
      <c r="G55" s="136">
        <f t="shared" si="11"/>
        <v>0</v>
      </c>
      <c r="H55" s="126" t="str">
        <f>+'R3'!AO9</f>
        <v/>
      </c>
      <c r="I55" s="127" t="str">
        <f>+'R3'!AP9</f>
        <v/>
      </c>
      <c r="J55" s="128" t="str">
        <f>+'R3'!AQ9</f>
        <v/>
      </c>
      <c r="K55" s="127">
        <f t="shared" si="12"/>
        <v>0</v>
      </c>
    </row>
    <row r="56" spans="2:11" ht="22.5" customHeight="1" x14ac:dyDescent="0.25">
      <c r="B56" s="45">
        <v>5</v>
      </c>
      <c r="C56" s="2" t="s">
        <v>2</v>
      </c>
      <c r="D56" s="136" t="str">
        <f>+'R3'!AR10</f>
        <v/>
      </c>
      <c r="E56" s="136" t="str">
        <f>+'R3'!AS10</f>
        <v/>
      </c>
      <c r="F56" s="137" t="str">
        <f>+'R3'!AT10</f>
        <v/>
      </c>
      <c r="G56" s="136">
        <f t="shared" si="11"/>
        <v>0</v>
      </c>
      <c r="H56" s="126" t="str">
        <f>+'R3'!AO10</f>
        <v/>
      </c>
      <c r="I56" s="127" t="str">
        <f>+'R3'!AP10</f>
        <v/>
      </c>
      <c r="J56" s="128" t="str">
        <f>+'R3'!AQ10</f>
        <v/>
      </c>
      <c r="K56" s="127">
        <f t="shared" si="12"/>
        <v>0</v>
      </c>
    </row>
    <row r="57" spans="2:11" ht="22.5" customHeight="1" x14ac:dyDescent="0.25">
      <c r="B57" s="45">
        <v>6</v>
      </c>
      <c r="C57" s="2" t="s">
        <v>2</v>
      </c>
      <c r="D57" s="136" t="str">
        <f>+'R3'!AR11</f>
        <v/>
      </c>
      <c r="E57" s="136" t="str">
        <f>+'R3'!AS11</f>
        <v/>
      </c>
      <c r="F57" s="137" t="str">
        <f>+'R3'!AT11</f>
        <v/>
      </c>
      <c r="G57" s="136">
        <f t="shared" si="11"/>
        <v>0</v>
      </c>
      <c r="H57" s="126" t="str">
        <f>+'R3'!AO11</f>
        <v/>
      </c>
      <c r="I57" s="127" t="str">
        <f>+'R3'!AP11</f>
        <v/>
      </c>
      <c r="J57" s="128" t="str">
        <f>+'R3'!AQ11</f>
        <v/>
      </c>
      <c r="K57" s="127">
        <f t="shared" si="12"/>
        <v>0</v>
      </c>
    </row>
    <row r="58" spans="2:11" ht="22.5" customHeight="1" x14ac:dyDescent="0.25">
      <c r="B58" s="45">
        <v>7</v>
      </c>
      <c r="C58" s="2" t="s">
        <v>2</v>
      </c>
      <c r="D58" s="136" t="str">
        <f>+'R3'!AR12</f>
        <v/>
      </c>
      <c r="E58" s="136" t="str">
        <f>+'R3'!AS12</f>
        <v/>
      </c>
      <c r="F58" s="137" t="str">
        <f>+'R3'!AT12</f>
        <v/>
      </c>
      <c r="G58" s="136">
        <f t="shared" si="11"/>
        <v>0</v>
      </c>
      <c r="H58" s="126" t="str">
        <f>+'R3'!AO12</f>
        <v/>
      </c>
      <c r="I58" s="127" t="str">
        <f>+'R3'!AP12</f>
        <v/>
      </c>
      <c r="J58" s="128" t="str">
        <f>+'R3'!AQ12</f>
        <v/>
      </c>
      <c r="K58" s="127">
        <f t="shared" si="12"/>
        <v>0</v>
      </c>
    </row>
    <row r="59" spans="2:11" ht="22.5" customHeight="1" x14ac:dyDescent="0.25">
      <c r="B59" s="45">
        <v>8</v>
      </c>
      <c r="C59" s="2" t="s">
        <v>2</v>
      </c>
      <c r="D59" s="136" t="str">
        <f>+'R3'!AR13</f>
        <v/>
      </c>
      <c r="E59" s="136" t="str">
        <f>+'R3'!AS13</f>
        <v/>
      </c>
      <c r="F59" s="137" t="str">
        <f>+'R3'!AT13</f>
        <v/>
      </c>
      <c r="G59" s="136">
        <f t="shared" si="11"/>
        <v>0</v>
      </c>
      <c r="H59" s="126" t="str">
        <f>+'R3'!AO13</f>
        <v/>
      </c>
      <c r="I59" s="127" t="str">
        <f>+'R3'!AP13</f>
        <v/>
      </c>
      <c r="J59" s="128" t="str">
        <f>+'R3'!AQ13</f>
        <v/>
      </c>
      <c r="K59" s="127">
        <f t="shared" si="12"/>
        <v>0</v>
      </c>
    </row>
    <row r="60" spans="2:11" ht="22.5" customHeight="1" x14ac:dyDescent="0.25">
      <c r="B60" s="45">
        <v>9</v>
      </c>
      <c r="C60" s="2" t="s">
        <v>2</v>
      </c>
      <c r="D60" s="136" t="str">
        <f>+'R3'!AR14</f>
        <v/>
      </c>
      <c r="E60" s="136" t="str">
        <f>+'R3'!AS14</f>
        <v/>
      </c>
      <c r="F60" s="137" t="str">
        <f>+'R3'!AT14</f>
        <v/>
      </c>
      <c r="G60" s="136">
        <f t="shared" si="11"/>
        <v>0</v>
      </c>
      <c r="H60" s="126" t="str">
        <f>+'R3'!AO14</f>
        <v/>
      </c>
      <c r="I60" s="127" t="str">
        <f>+'R3'!AP14</f>
        <v/>
      </c>
      <c r="J60" s="128" t="str">
        <f>+'R3'!AQ14</f>
        <v/>
      </c>
      <c r="K60" s="127">
        <f t="shared" si="12"/>
        <v>0</v>
      </c>
    </row>
    <row r="61" spans="2:11" ht="22.5" customHeight="1" thickBot="1" x14ac:dyDescent="0.3">
      <c r="B61" s="48">
        <v>10</v>
      </c>
      <c r="C61" s="116" t="s">
        <v>2</v>
      </c>
      <c r="D61" s="138" t="str">
        <f>+'R3'!AR15</f>
        <v/>
      </c>
      <c r="E61" s="138" t="str">
        <f>+'R3'!AS15</f>
        <v/>
      </c>
      <c r="F61" s="139" t="str">
        <f>+'R3'!AT15</f>
        <v/>
      </c>
      <c r="G61" s="138">
        <f t="shared" si="11"/>
        <v>0</v>
      </c>
      <c r="H61" s="129" t="str">
        <f>+'R3'!AO15</f>
        <v/>
      </c>
      <c r="I61" s="130" t="str">
        <f>+'R3'!AP15</f>
        <v/>
      </c>
      <c r="J61" s="131" t="str">
        <f>+'R3'!AQ15</f>
        <v/>
      </c>
      <c r="K61" s="130">
        <f t="shared" si="12"/>
        <v>0</v>
      </c>
    </row>
    <row r="62" spans="2:11" ht="22.5" customHeight="1" x14ac:dyDescent="0.25">
      <c r="B62" s="114">
        <v>1</v>
      </c>
      <c r="C62" s="115" t="s">
        <v>132</v>
      </c>
      <c r="D62" s="134" t="str">
        <f>+'R3'!AR16</f>
        <v/>
      </c>
      <c r="E62" s="134" t="str">
        <f>+'R3'!AS16</f>
        <v/>
      </c>
      <c r="F62" s="135" t="str">
        <f>+'R3'!AT16</f>
        <v/>
      </c>
      <c r="G62" s="134">
        <f t="shared" si="11"/>
        <v>0</v>
      </c>
      <c r="H62" s="124" t="str">
        <f>+'R3'!AO16</f>
        <v/>
      </c>
      <c r="I62" s="127" t="str">
        <f>+'R3'!AP16</f>
        <v/>
      </c>
      <c r="J62" s="124" t="str">
        <f>+'R3'!AQ16</f>
        <v/>
      </c>
      <c r="K62" s="124">
        <f t="shared" si="12"/>
        <v>0</v>
      </c>
    </row>
    <row r="63" spans="2:11" ht="22.5" customHeight="1" x14ac:dyDescent="0.25">
      <c r="B63" s="45">
        <v>2</v>
      </c>
      <c r="C63" s="2" t="s">
        <v>132</v>
      </c>
      <c r="D63" s="136" t="str">
        <f>+'R3'!AR17</f>
        <v/>
      </c>
      <c r="E63" s="136" t="str">
        <f>+'R3'!AS17</f>
        <v/>
      </c>
      <c r="F63" s="137" t="str">
        <f>+'R3'!AT17</f>
        <v/>
      </c>
      <c r="G63" s="136">
        <f t="shared" si="11"/>
        <v>0</v>
      </c>
      <c r="H63" s="127" t="str">
        <f>+'R3'!AO17</f>
        <v/>
      </c>
      <c r="I63" s="127" t="str">
        <f>+'R3'!AP17</f>
        <v/>
      </c>
      <c r="J63" s="127" t="str">
        <f>+'R3'!AQ17</f>
        <v/>
      </c>
      <c r="K63" s="127">
        <f t="shared" si="12"/>
        <v>0</v>
      </c>
    </row>
    <row r="64" spans="2:11" ht="22.5" customHeight="1" x14ac:dyDescent="0.25">
      <c r="B64" s="45">
        <v>3</v>
      </c>
      <c r="C64" s="2" t="s">
        <v>132</v>
      </c>
      <c r="D64" s="136" t="str">
        <f>+'R3'!AR18</f>
        <v/>
      </c>
      <c r="E64" s="136" t="str">
        <f>+'R3'!AS18</f>
        <v/>
      </c>
      <c r="F64" s="137" t="str">
        <f>+'R3'!AT18</f>
        <v/>
      </c>
      <c r="G64" s="136">
        <f t="shared" si="11"/>
        <v>0</v>
      </c>
      <c r="H64" s="127" t="str">
        <f>+'R3'!AO18</f>
        <v/>
      </c>
      <c r="I64" s="127" t="str">
        <f>+'R3'!AP18</f>
        <v/>
      </c>
      <c r="J64" s="127" t="str">
        <f>+'R3'!AQ18</f>
        <v/>
      </c>
      <c r="K64" s="127">
        <f t="shared" si="12"/>
        <v>0</v>
      </c>
    </row>
    <row r="65" spans="2:11" ht="22.5" customHeight="1" x14ac:dyDescent="0.25">
      <c r="B65" s="45">
        <v>4</v>
      </c>
      <c r="C65" s="2" t="s">
        <v>132</v>
      </c>
      <c r="D65" s="136" t="str">
        <f>+'R3'!AR19</f>
        <v/>
      </c>
      <c r="E65" s="136" t="str">
        <f>+'R3'!AS19</f>
        <v/>
      </c>
      <c r="F65" s="137" t="str">
        <f>+'R3'!AT19</f>
        <v/>
      </c>
      <c r="G65" s="136">
        <f t="shared" si="11"/>
        <v>0</v>
      </c>
      <c r="H65" s="127" t="str">
        <f>+'R3'!AO19</f>
        <v/>
      </c>
      <c r="I65" s="127" t="str">
        <f>+'R3'!AP19</f>
        <v/>
      </c>
      <c r="J65" s="127" t="str">
        <f>+'R3'!AQ19</f>
        <v/>
      </c>
      <c r="K65" s="127">
        <f t="shared" si="12"/>
        <v>0</v>
      </c>
    </row>
    <row r="66" spans="2:11" ht="22.5" customHeight="1" x14ac:dyDescent="0.25">
      <c r="B66" s="45">
        <v>5</v>
      </c>
      <c r="C66" s="2" t="s">
        <v>132</v>
      </c>
      <c r="D66" s="136" t="str">
        <f>+'R3'!AR20</f>
        <v/>
      </c>
      <c r="E66" s="136" t="str">
        <f>+'R3'!AS20</f>
        <v/>
      </c>
      <c r="F66" s="137" t="str">
        <f>+'R3'!AT20</f>
        <v/>
      </c>
      <c r="G66" s="136">
        <f t="shared" si="11"/>
        <v>0</v>
      </c>
      <c r="H66" s="127" t="str">
        <f>+'R3'!AO20</f>
        <v/>
      </c>
      <c r="I66" s="127" t="str">
        <f>+'R3'!AP20</f>
        <v/>
      </c>
      <c r="J66" s="127" t="str">
        <f>+'R3'!AQ20</f>
        <v/>
      </c>
      <c r="K66" s="127">
        <f t="shared" si="12"/>
        <v>0</v>
      </c>
    </row>
    <row r="67" spans="2:11" ht="22.5" customHeight="1" x14ac:dyDescent="0.25">
      <c r="B67" s="45">
        <v>6</v>
      </c>
      <c r="C67" s="2" t="s">
        <v>132</v>
      </c>
      <c r="D67" s="136" t="str">
        <f>+'R3'!AR21</f>
        <v/>
      </c>
      <c r="E67" s="136" t="str">
        <f>+'R3'!AS21</f>
        <v/>
      </c>
      <c r="F67" s="137" t="str">
        <f>+'R3'!AT21</f>
        <v/>
      </c>
      <c r="G67" s="136">
        <f t="shared" si="11"/>
        <v>0</v>
      </c>
      <c r="H67" s="127" t="str">
        <f>+'R3'!AO21</f>
        <v/>
      </c>
      <c r="I67" s="127" t="str">
        <f>+'R3'!AP21</f>
        <v/>
      </c>
      <c r="J67" s="127" t="str">
        <f>+'R3'!AQ21</f>
        <v/>
      </c>
      <c r="K67" s="127">
        <f t="shared" si="12"/>
        <v>0</v>
      </c>
    </row>
    <row r="68" spans="2:11" ht="22.5" customHeight="1" x14ac:dyDescent="0.25">
      <c r="B68" s="45">
        <v>7</v>
      </c>
      <c r="C68" s="2" t="s">
        <v>132</v>
      </c>
      <c r="D68" s="136" t="str">
        <f>+'R3'!AR22</f>
        <v/>
      </c>
      <c r="E68" s="136" t="str">
        <f>+'R3'!AS22</f>
        <v/>
      </c>
      <c r="F68" s="137" t="str">
        <f>+'R3'!AT22</f>
        <v/>
      </c>
      <c r="G68" s="136">
        <f t="shared" si="11"/>
        <v>0</v>
      </c>
      <c r="H68" s="127" t="str">
        <f>+'R3'!AO22</f>
        <v/>
      </c>
      <c r="I68" s="127" t="str">
        <f>+'R3'!AP22</f>
        <v/>
      </c>
      <c r="J68" s="127" t="str">
        <f>+'R3'!AQ22</f>
        <v/>
      </c>
      <c r="K68" s="127">
        <f t="shared" si="12"/>
        <v>0</v>
      </c>
    </row>
    <row r="69" spans="2:11" ht="22.5" customHeight="1" x14ac:dyDescent="0.25">
      <c r="B69" s="45">
        <v>8</v>
      </c>
      <c r="C69" s="2" t="s">
        <v>132</v>
      </c>
      <c r="D69" s="136" t="str">
        <f>+'R3'!AR23</f>
        <v/>
      </c>
      <c r="E69" s="136" t="str">
        <f>+'R3'!AS23</f>
        <v/>
      </c>
      <c r="F69" s="137" t="str">
        <f>+'R3'!AT23</f>
        <v/>
      </c>
      <c r="G69" s="136">
        <f t="shared" si="11"/>
        <v>0</v>
      </c>
      <c r="H69" s="127" t="str">
        <f>+'R3'!AO23</f>
        <v/>
      </c>
      <c r="I69" s="127" t="str">
        <f>+'R3'!AP23</f>
        <v/>
      </c>
      <c r="J69" s="127" t="str">
        <f>+'R3'!AQ23</f>
        <v/>
      </c>
      <c r="K69" s="127">
        <f t="shared" si="12"/>
        <v>0</v>
      </c>
    </row>
    <row r="70" spans="2:11" ht="22.5" customHeight="1" x14ac:dyDescent="0.25">
      <c r="B70" s="45">
        <v>9</v>
      </c>
      <c r="C70" s="2" t="s">
        <v>132</v>
      </c>
      <c r="D70" s="136" t="str">
        <f>+'R3'!AR24</f>
        <v/>
      </c>
      <c r="E70" s="136" t="str">
        <f>+'R3'!AS24</f>
        <v/>
      </c>
      <c r="F70" s="137" t="str">
        <f>+'R3'!AT24</f>
        <v/>
      </c>
      <c r="G70" s="136">
        <f t="shared" si="11"/>
        <v>0</v>
      </c>
      <c r="H70" s="127" t="str">
        <f>+'R3'!AO24</f>
        <v/>
      </c>
      <c r="I70" s="127" t="str">
        <f>+'R3'!AP24</f>
        <v/>
      </c>
      <c r="J70" s="127" t="str">
        <f>+'R3'!AQ24</f>
        <v/>
      </c>
      <c r="K70" s="127">
        <f t="shared" si="12"/>
        <v>0</v>
      </c>
    </row>
    <row r="71" spans="2:11" ht="22.5" customHeight="1" thickBot="1" x14ac:dyDescent="0.3">
      <c r="B71" s="48">
        <v>10</v>
      </c>
      <c r="C71" s="116" t="s">
        <v>132</v>
      </c>
      <c r="D71" s="138" t="str">
        <f>+'R3'!AR25</f>
        <v/>
      </c>
      <c r="E71" s="138" t="str">
        <f>+'R3'!AS25</f>
        <v/>
      </c>
      <c r="F71" s="139" t="str">
        <f>+'R3'!AT25</f>
        <v/>
      </c>
      <c r="G71" s="138">
        <f t="shared" si="11"/>
        <v>0</v>
      </c>
      <c r="H71" s="130" t="str">
        <f>+'R3'!AO25</f>
        <v/>
      </c>
      <c r="I71" s="127" t="str">
        <f>+'R3'!AP25</f>
        <v/>
      </c>
      <c r="J71" s="130" t="str">
        <f>+'R3'!AQ25</f>
        <v/>
      </c>
      <c r="K71" s="130">
        <f t="shared" si="12"/>
        <v>0</v>
      </c>
    </row>
    <row r="72" spans="2:11" ht="22.5" customHeight="1" thickBot="1" x14ac:dyDescent="0.3">
      <c r="B72" s="117" t="s">
        <v>89</v>
      </c>
      <c r="C72" s="118"/>
      <c r="D72" s="140">
        <f>SUM(D52:D71)</f>
        <v>0</v>
      </c>
      <c r="E72" s="140">
        <f t="shared" ref="E72" si="13">SUM(E52:E71)</f>
        <v>0</v>
      </c>
      <c r="F72" s="141">
        <f t="shared" ref="F72:G72" si="14">SUM(F52:F71)</f>
        <v>0</v>
      </c>
      <c r="G72" s="140">
        <f t="shared" si="14"/>
        <v>0</v>
      </c>
      <c r="H72" s="132">
        <f>SUM(H52:H71)</f>
        <v>0</v>
      </c>
      <c r="I72" s="96">
        <f t="shared" ref="I72" si="15">SUM(I52:I71)</f>
        <v>0</v>
      </c>
      <c r="J72" s="133">
        <f t="shared" ref="J72" si="16">SUM(J52:J71)</f>
        <v>0</v>
      </c>
      <c r="K72" s="96">
        <f t="shared" si="12"/>
        <v>0</v>
      </c>
    </row>
    <row r="73" spans="2:11" ht="22.5" customHeight="1" thickBot="1" x14ac:dyDescent="0.3"/>
    <row r="74" spans="2:11" ht="38.25" thickBot="1" x14ac:dyDescent="0.3">
      <c r="B74" s="216" t="s">
        <v>126</v>
      </c>
      <c r="C74" s="217"/>
      <c r="D74" s="120" t="s">
        <v>128</v>
      </c>
      <c r="E74" s="121" t="s">
        <v>129</v>
      </c>
      <c r="F74" s="122" t="s">
        <v>130</v>
      </c>
      <c r="G74" s="214" t="s">
        <v>142</v>
      </c>
      <c r="H74" s="120" t="s">
        <v>128</v>
      </c>
      <c r="I74" s="121" t="s">
        <v>129</v>
      </c>
      <c r="J74" s="122" t="s">
        <v>130</v>
      </c>
      <c r="K74" s="214" t="s">
        <v>88</v>
      </c>
    </row>
    <row r="75" spans="2:11" ht="22.5" customHeight="1" thickBot="1" x14ac:dyDescent="0.3">
      <c r="B75" s="117" t="s">
        <v>131</v>
      </c>
      <c r="C75" s="119" t="s">
        <v>8</v>
      </c>
      <c r="D75" s="218" t="s">
        <v>133</v>
      </c>
      <c r="E75" s="219"/>
      <c r="F75" s="220"/>
      <c r="G75" s="224"/>
      <c r="H75" s="221" t="s">
        <v>134</v>
      </c>
      <c r="I75" s="222"/>
      <c r="J75" s="223"/>
      <c r="K75" s="215"/>
    </row>
    <row r="76" spans="2:11" ht="22.5" customHeight="1" x14ac:dyDescent="0.25">
      <c r="B76" s="114">
        <v>1</v>
      </c>
      <c r="C76" s="115" t="s">
        <v>2</v>
      </c>
      <c r="D76" s="134" t="str">
        <f>+'R4'!AR6</f>
        <v/>
      </c>
      <c r="E76" s="134" t="str">
        <f>+'R4'!AS6</f>
        <v/>
      </c>
      <c r="F76" s="135" t="str">
        <f>+'R4'!AT6</f>
        <v/>
      </c>
      <c r="G76" s="134">
        <f>IFERROR(K76/K$96,0)</f>
        <v>0</v>
      </c>
      <c r="H76" s="123" t="str">
        <f>+'R4'!AO6</f>
        <v/>
      </c>
      <c r="I76" s="124" t="str">
        <f>+'R4'!AP6</f>
        <v/>
      </c>
      <c r="J76" s="125" t="str">
        <f>+'R4'!AQ6</f>
        <v/>
      </c>
      <c r="K76" s="124">
        <f>SUM(H76:J76)</f>
        <v>0</v>
      </c>
    </row>
    <row r="77" spans="2:11" ht="22.5" customHeight="1" x14ac:dyDescent="0.25">
      <c r="B77" s="45">
        <v>2</v>
      </c>
      <c r="C77" s="2" t="s">
        <v>2</v>
      </c>
      <c r="D77" s="136" t="str">
        <f>+'R4'!AR7</f>
        <v/>
      </c>
      <c r="E77" s="136" t="str">
        <f>+'R4'!AS7</f>
        <v/>
      </c>
      <c r="F77" s="137" t="str">
        <f>+'R4'!AT7</f>
        <v/>
      </c>
      <c r="G77" s="136">
        <f t="shared" ref="G77:G95" si="17">IFERROR(K77/K$96,0)</f>
        <v>0</v>
      </c>
      <c r="H77" s="126" t="str">
        <f>+'R4'!AO7</f>
        <v/>
      </c>
      <c r="I77" s="127" t="str">
        <f>+'R4'!AP7</f>
        <v/>
      </c>
      <c r="J77" s="128" t="str">
        <f>+'R4'!AQ7</f>
        <v/>
      </c>
      <c r="K77" s="127">
        <f t="shared" ref="K77:K96" si="18">SUM(H77:J77)</f>
        <v>0</v>
      </c>
    </row>
    <row r="78" spans="2:11" ht="22.5" customHeight="1" x14ac:dyDescent="0.25">
      <c r="B78" s="45">
        <v>3</v>
      </c>
      <c r="C78" s="2" t="s">
        <v>2</v>
      </c>
      <c r="D78" s="136" t="str">
        <f>+'R4'!AR8</f>
        <v/>
      </c>
      <c r="E78" s="136" t="str">
        <f>+'R4'!AS8</f>
        <v/>
      </c>
      <c r="F78" s="137" t="str">
        <f>+'R4'!AT8</f>
        <v/>
      </c>
      <c r="G78" s="136">
        <f t="shared" si="17"/>
        <v>0</v>
      </c>
      <c r="H78" s="126" t="str">
        <f>+'R4'!AO8</f>
        <v/>
      </c>
      <c r="I78" s="127" t="str">
        <f>+'R4'!AP8</f>
        <v/>
      </c>
      <c r="J78" s="128" t="str">
        <f>+'R4'!AQ8</f>
        <v/>
      </c>
      <c r="K78" s="127">
        <f t="shared" si="18"/>
        <v>0</v>
      </c>
    </row>
    <row r="79" spans="2:11" ht="22.5" customHeight="1" x14ac:dyDescent="0.25">
      <c r="B79" s="45">
        <v>4</v>
      </c>
      <c r="C79" s="2" t="s">
        <v>2</v>
      </c>
      <c r="D79" s="136" t="str">
        <f>+'R4'!AR9</f>
        <v/>
      </c>
      <c r="E79" s="136" t="str">
        <f>+'R4'!AS9</f>
        <v/>
      </c>
      <c r="F79" s="137" t="str">
        <f>+'R4'!AT9</f>
        <v/>
      </c>
      <c r="G79" s="136">
        <f t="shared" si="17"/>
        <v>0</v>
      </c>
      <c r="H79" s="126" t="str">
        <f>+'R4'!AO9</f>
        <v/>
      </c>
      <c r="I79" s="127" t="str">
        <f>+'R4'!AP9</f>
        <v/>
      </c>
      <c r="J79" s="128" t="str">
        <f>+'R4'!AQ9</f>
        <v/>
      </c>
      <c r="K79" s="127">
        <f t="shared" si="18"/>
        <v>0</v>
      </c>
    </row>
    <row r="80" spans="2:11" ht="22.5" customHeight="1" x14ac:dyDescent="0.25">
      <c r="B80" s="45">
        <v>5</v>
      </c>
      <c r="C80" s="2" t="s">
        <v>2</v>
      </c>
      <c r="D80" s="136" t="str">
        <f>+'R4'!AR10</f>
        <v/>
      </c>
      <c r="E80" s="136" t="str">
        <f>+'R4'!AS10</f>
        <v/>
      </c>
      <c r="F80" s="137" t="str">
        <f>+'R4'!AT10</f>
        <v/>
      </c>
      <c r="G80" s="136">
        <f t="shared" si="17"/>
        <v>0</v>
      </c>
      <c r="H80" s="126" t="str">
        <f>+'R4'!AO10</f>
        <v/>
      </c>
      <c r="I80" s="127" t="str">
        <f>+'R4'!AP10</f>
        <v/>
      </c>
      <c r="J80" s="128" t="str">
        <f>+'R4'!AQ10</f>
        <v/>
      </c>
      <c r="K80" s="127">
        <f t="shared" si="18"/>
        <v>0</v>
      </c>
    </row>
    <row r="81" spans="2:11" ht="22.5" customHeight="1" x14ac:dyDescent="0.25">
      <c r="B81" s="45">
        <v>6</v>
      </c>
      <c r="C81" s="2" t="s">
        <v>2</v>
      </c>
      <c r="D81" s="136" t="str">
        <f>+'R4'!AR11</f>
        <v/>
      </c>
      <c r="E81" s="136" t="str">
        <f>+'R4'!AS11</f>
        <v/>
      </c>
      <c r="F81" s="137" t="str">
        <f>+'R4'!AT11</f>
        <v/>
      </c>
      <c r="G81" s="136">
        <f t="shared" si="17"/>
        <v>0</v>
      </c>
      <c r="H81" s="126" t="str">
        <f>+'R4'!AO11</f>
        <v/>
      </c>
      <c r="I81" s="127" t="str">
        <f>+'R4'!AP11</f>
        <v/>
      </c>
      <c r="J81" s="128" t="str">
        <f>+'R4'!AQ11</f>
        <v/>
      </c>
      <c r="K81" s="127">
        <f t="shared" si="18"/>
        <v>0</v>
      </c>
    </row>
    <row r="82" spans="2:11" ht="22.5" customHeight="1" x14ac:dyDescent="0.25">
      <c r="B82" s="45">
        <v>7</v>
      </c>
      <c r="C82" s="2" t="s">
        <v>2</v>
      </c>
      <c r="D82" s="136" t="str">
        <f>+'R4'!AR12</f>
        <v/>
      </c>
      <c r="E82" s="136" t="str">
        <f>+'R4'!AS12</f>
        <v/>
      </c>
      <c r="F82" s="137" t="str">
        <f>+'R4'!AT12</f>
        <v/>
      </c>
      <c r="G82" s="136">
        <f t="shared" si="17"/>
        <v>0</v>
      </c>
      <c r="H82" s="126" t="str">
        <f>+'R4'!AO12</f>
        <v/>
      </c>
      <c r="I82" s="127" t="str">
        <f>+'R4'!AP12</f>
        <v/>
      </c>
      <c r="J82" s="128" t="str">
        <f>+'R4'!AQ12</f>
        <v/>
      </c>
      <c r="K82" s="127">
        <f t="shared" si="18"/>
        <v>0</v>
      </c>
    </row>
    <row r="83" spans="2:11" ht="22.5" customHeight="1" x14ac:dyDescent="0.25">
      <c r="B83" s="45">
        <v>8</v>
      </c>
      <c r="C83" s="2" t="s">
        <v>2</v>
      </c>
      <c r="D83" s="136" t="str">
        <f>+'R4'!AR13</f>
        <v/>
      </c>
      <c r="E83" s="136" t="str">
        <f>+'R4'!AS13</f>
        <v/>
      </c>
      <c r="F83" s="137" t="str">
        <f>+'R4'!AT13</f>
        <v/>
      </c>
      <c r="G83" s="136">
        <f t="shared" si="17"/>
        <v>0</v>
      </c>
      <c r="H83" s="126" t="str">
        <f>+'R4'!AO13</f>
        <v/>
      </c>
      <c r="I83" s="127" t="str">
        <f>+'R4'!AP13</f>
        <v/>
      </c>
      <c r="J83" s="128" t="str">
        <f>+'R4'!AQ13</f>
        <v/>
      </c>
      <c r="K83" s="127">
        <f t="shared" si="18"/>
        <v>0</v>
      </c>
    </row>
    <row r="84" spans="2:11" ht="22.5" customHeight="1" x14ac:dyDescent="0.25">
      <c r="B84" s="45">
        <v>9</v>
      </c>
      <c r="C84" s="2" t="s">
        <v>2</v>
      </c>
      <c r="D84" s="136" t="str">
        <f>+'R4'!AR14</f>
        <v/>
      </c>
      <c r="E84" s="136" t="str">
        <f>+'R4'!AS14</f>
        <v/>
      </c>
      <c r="F84" s="137" t="str">
        <f>+'R4'!AT14</f>
        <v/>
      </c>
      <c r="G84" s="136">
        <f t="shared" si="17"/>
        <v>0</v>
      </c>
      <c r="H84" s="126" t="str">
        <f>+'R4'!AO14</f>
        <v/>
      </c>
      <c r="I84" s="127" t="str">
        <f>+'R4'!AP14</f>
        <v/>
      </c>
      <c r="J84" s="128" t="str">
        <f>+'R4'!AQ14</f>
        <v/>
      </c>
      <c r="K84" s="127">
        <f t="shared" si="18"/>
        <v>0</v>
      </c>
    </row>
    <row r="85" spans="2:11" ht="22.5" customHeight="1" thickBot="1" x14ac:dyDescent="0.3">
      <c r="B85" s="48">
        <v>10</v>
      </c>
      <c r="C85" s="116" t="s">
        <v>2</v>
      </c>
      <c r="D85" s="138" t="str">
        <f>+'R4'!AR15</f>
        <v/>
      </c>
      <c r="E85" s="138" t="str">
        <f>+'R4'!AS15</f>
        <v/>
      </c>
      <c r="F85" s="139" t="str">
        <f>+'R4'!AT15</f>
        <v/>
      </c>
      <c r="G85" s="138">
        <f t="shared" si="17"/>
        <v>0</v>
      </c>
      <c r="H85" s="129" t="str">
        <f>+'R4'!AO15</f>
        <v/>
      </c>
      <c r="I85" s="130" t="str">
        <f>+'R4'!AP15</f>
        <v/>
      </c>
      <c r="J85" s="131" t="str">
        <f>+'R4'!AQ15</f>
        <v/>
      </c>
      <c r="K85" s="130">
        <f t="shared" si="18"/>
        <v>0</v>
      </c>
    </row>
    <row r="86" spans="2:11" ht="22.5" customHeight="1" x14ac:dyDescent="0.25">
      <c r="B86" s="114">
        <v>1</v>
      </c>
      <c r="C86" s="115" t="s">
        <v>132</v>
      </c>
      <c r="D86" s="134" t="str">
        <f>+'R4'!AR16</f>
        <v/>
      </c>
      <c r="E86" s="134" t="str">
        <f>+'R4'!AS16</f>
        <v/>
      </c>
      <c r="F86" s="135" t="str">
        <f>+'R4'!AT16</f>
        <v/>
      </c>
      <c r="G86" s="134">
        <f t="shared" si="17"/>
        <v>0</v>
      </c>
      <c r="H86" s="124" t="str">
        <f>+'R4'!AO16</f>
        <v/>
      </c>
      <c r="I86" s="127" t="str">
        <f>+'R4'!AP16</f>
        <v/>
      </c>
      <c r="J86" s="124" t="str">
        <f>+'R4'!AQ16</f>
        <v/>
      </c>
      <c r="K86" s="124">
        <f t="shared" si="18"/>
        <v>0</v>
      </c>
    </row>
    <row r="87" spans="2:11" ht="22.5" customHeight="1" x14ac:dyDescent="0.25">
      <c r="B87" s="45">
        <v>2</v>
      </c>
      <c r="C87" s="2" t="s">
        <v>132</v>
      </c>
      <c r="D87" s="136" t="str">
        <f>+'R4'!AR17</f>
        <v/>
      </c>
      <c r="E87" s="136" t="str">
        <f>+'R4'!AS17</f>
        <v/>
      </c>
      <c r="F87" s="137" t="str">
        <f>+'R4'!AT17</f>
        <v/>
      </c>
      <c r="G87" s="136">
        <f t="shared" si="17"/>
        <v>0</v>
      </c>
      <c r="H87" s="127" t="str">
        <f>+'R4'!AO17</f>
        <v/>
      </c>
      <c r="I87" s="127" t="str">
        <f>+'R4'!AP17</f>
        <v/>
      </c>
      <c r="J87" s="127" t="str">
        <f>+'R4'!AQ17</f>
        <v/>
      </c>
      <c r="K87" s="127">
        <f t="shared" si="18"/>
        <v>0</v>
      </c>
    </row>
    <row r="88" spans="2:11" ht="22.5" customHeight="1" x14ac:dyDescent="0.25">
      <c r="B88" s="45">
        <v>3</v>
      </c>
      <c r="C88" s="2" t="s">
        <v>132</v>
      </c>
      <c r="D88" s="136" t="str">
        <f>+'R4'!AR18</f>
        <v/>
      </c>
      <c r="E88" s="136" t="str">
        <f>+'R4'!AS18</f>
        <v/>
      </c>
      <c r="F88" s="137" t="str">
        <f>+'R4'!AT18</f>
        <v/>
      </c>
      <c r="G88" s="136">
        <f t="shared" si="17"/>
        <v>0</v>
      </c>
      <c r="H88" s="127" t="str">
        <f>+'R4'!AO18</f>
        <v/>
      </c>
      <c r="I88" s="127" t="str">
        <f>+'R4'!AP18</f>
        <v/>
      </c>
      <c r="J88" s="127" t="str">
        <f>+'R4'!AQ18</f>
        <v/>
      </c>
      <c r="K88" s="127">
        <f t="shared" si="18"/>
        <v>0</v>
      </c>
    </row>
    <row r="89" spans="2:11" ht="22.5" customHeight="1" x14ac:dyDescent="0.25">
      <c r="B89" s="45">
        <v>4</v>
      </c>
      <c r="C89" s="2" t="s">
        <v>132</v>
      </c>
      <c r="D89" s="136" t="str">
        <f>+'R4'!AR19</f>
        <v/>
      </c>
      <c r="E89" s="136" t="str">
        <f>+'R4'!AS19</f>
        <v/>
      </c>
      <c r="F89" s="137" t="str">
        <f>+'R4'!AT19</f>
        <v/>
      </c>
      <c r="G89" s="136">
        <f t="shared" si="17"/>
        <v>0</v>
      </c>
      <c r="H89" s="127" t="str">
        <f>+'R4'!AO19</f>
        <v/>
      </c>
      <c r="I89" s="127" t="str">
        <f>+'R4'!AP19</f>
        <v/>
      </c>
      <c r="J89" s="127" t="str">
        <f>+'R4'!AQ19</f>
        <v/>
      </c>
      <c r="K89" s="127">
        <f t="shared" si="18"/>
        <v>0</v>
      </c>
    </row>
    <row r="90" spans="2:11" ht="22.5" customHeight="1" x14ac:dyDescent="0.25">
      <c r="B90" s="45">
        <v>5</v>
      </c>
      <c r="C90" s="2" t="s">
        <v>132</v>
      </c>
      <c r="D90" s="136" t="str">
        <f>+'R4'!AR20</f>
        <v/>
      </c>
      <c r="E90" s="136" t="str">
        <f>+'R4'!AS20</f>
        <v/>
      </c>
      <c r="F90" s="137" t="str">
        <f>+'R4'!AT20</f>
        <v/>
      </c>
      <c r="G90" s="136">
        <f t="shared" si="17"/>
        <v>0</v>
      </c>
      <c r="H90" s="127" t="str">
        <f>+'R4'!AO20</f>
        <v/>
      </c>
      <c r="I90" s="127" t="str">
        <f>+'R4'!AP20</f>
        <v/>
      </c>
      <c r="J90" s="127" t="str">
        <f>+'R4'!AQ20</f>
        <v/>
      </c>
      <c r="K90" s="127">
        <f t="shared" si="18"/>
        <v>0</v>
      </c>
    </row>
    <row r="91" spans="2:11" ht="22.5" customHeight="1" x14ac:dyDescent="0.25">
      <c r="B91" s="45">
        <v>6</v>
      </c>
      <c r="C91" s="2" t="s">
        <v>132</v>
      </c>
      <c r="D91" s="136" t="str">
        <f>+'R4'!AR21</f>
        <v/>
      </c>
      <c r="E91" s="136" t="str">
        <f>+'R4'!AS21</f>
        <v/>
      </c>
      <c r="F91" s="137" t="str">
        <f>+'R4'!AT21</f>
        <v/>
      </c>
      <c r="G91" s="136">
        <f t="shared" si="17"/>
        <v>0</v>
      </c>
      <c r="H91" s="127" t="str">
        <f>+'R4'!AO21</f>
        <v/>
      </c>
      <c r="I91" s="127" t="str">
        <f>+'R4'!AP21</f>
        <v/>
      </c>
      <c r="J91" s="127" t="str">
        <f>+'R4'!AQ21</f>
        <v/>
      </c>
      <c r="K91" s="127">
        <f t="shared" si="18"/>
        <v>0</v>
      </c>
    </row>
    <row r="92" spans="2:11" ht="22.5" customHeight="1" x14ac:dyDescent="0.25">
      <c r="B92" s="45">
        <v>7</v>
      </c>
      <c r="C92" s="2" t="s">
        <v>132</v>
      </c>
      <c r="D92" s="136" t="str">
        <f>+'R4'!AR22</f>
        <v/>
      </c>
      <c r="E92" s="136" t="str">
        <f>+'R4'!AS22</f>
        <v/>
      </c>
      <c r="F92" s="137" t="str">
        <f>+'R4'!AT22</f>
        <v/>
      </c>
      <c r="G92" s="136">
        <f t="shared" si="17"/>
        <v>0</v>
      </c>
      <c r="H92" s="127" t="str">
        <f>+'R4'!AO22</f>
        <v/>
      </c>
      <c r="I92" s="127" t="str">
        <f>+'R4'!AP22</f>
        <v/>
      </c>
      <c r="J92" s="127" t="str">
        <f>+'R4'!AQ22</f>
        <v/>
      </c>
      <c r="K92" s="127">
        <f t="shared" si="18"/>
        <v>0</v>
      </c>
    </row>
    <row r="93" spans="2:11" ht="22.5" customHeight="1" x14ac:dyDescent="0.25">
      <c r="B93" s="45">
        <v>8</v>
      </c>
      <c r="C93" s="2" t="s">
        <v>132</v>
      </c>
      <c r="D93" s="136" t="str">
        <f>+'R4'!AR23</f>
        <v/>
      </c>
      <c r="E93" s="136" t="str">
        <f>+'R4'!AS23</f>
        <v/>
      </c>
      <c r="F93" s="137" t="str">
        <f>+'R4'!AT23</f>
        <v/>
      </c>
      <c r="G93" s="136">
        <f t="shared" si="17"/>
        <v>0</v>
      </c>
      <c r="H93" s="127" t="str">
        <f>+'R4'!AO23</f>
        <v/>
      </c>
      <c r="I93" s="127" t="str">
        <f>+'R4'!AP23</f>
        <v/>
      </c>
      <c r="J93" s="127" t="str">
        <f>+'R4'!AQ23</f>
        <v/>
      </c>
      <c r="K93" s="127">
        <f t="shared" si="18"/>
        <v>0</v>
      </c>
    </row>
    <row r="94" spans="2:11" ht="22.5" customHeight="1" x14ac:dyDescent="0.25">
      <c r="B94" s="45">
        <v>9</v>
      </c>
      <c r="C94" s="2" t="s">
        <v>132</v>
      </c>
      <c r="D94" s="136" t="str">
        <f>+'R4'!AR24</f>
        <v/>
      </c>
      <c r="E94" s="136" t="str">
        <f>+'R4'!AS24</f>
        <v/>
      </c>
      <c r="F94" s="137" t="str">
        <f>+'R4'!AT24</f>
        <v/>
      </c>
      <c r="G94" s="136">
        <f t="shared" si="17"/>
        <v>0</v>
      </c>
      <c r="H94" s="127" t="str">
        <f>+'R4'!AO24</f>
        <v/>
      </c>
      <c r="I94" s="127" t="str">
        <f>+'R4'!AP24</f>
        <v/>
      </c>
      <c r="J94" s="127" t="str">
        <f>+'R4'!AQ24</f>
        <v/>
      </c>
      <c r="K94" s="127">
        <f t="shared" si="18"/>
        <v>0</v>
      </c>
    </row>
    <row r="95" spans="2:11" ht="22.5" customHeight="1" thickBot="1" x14ac:dyDescent="0.3">
      <c r="B95" s="48">
        <v>10</v>
      </c>
      <c r="C95" s="116" t="s">
        <v>132</v>
      </c>
      <c r="D95" s="138" t="str">
        <f>+'R4'!AR25</f>
        <v/>
      </c>
      <c r="E95" s="138" t="str">
        <f>+'R4'!AS25</f>
        <v/>
      </c>
      <c r="F95" s="139" t="str">
        <f>+'R4'!AT25</f>
        <v/>
      </c>
      <c r="G95" s="138">
        <f t="shared" si="17"/>
        <v>0</v>
      </c>
      <c r="H95" s="130" t="str">
        <f>+'R4'!AO25</f>
        <v/>
      </c>
      <c r="I95" s="127" t="str">
        <f>+'R4'!AP25</f>
        <v/>
      </c>
      <c r="J95" s="130" t="str">
        <f>+'R4'!AQ25</f>
        <v/>
      </c>
      <c r="K95" s="130">
        <f t="shared" si="18"/>
        <v>0</v>
      </c>
    </row>
    <row r="96" spans="2:11" ht="22.5" customHeight="1" thickBot="1" x14ac:dyDescent="0.3">
      <c r="B96" s="117" t="s">
        <v>89</v>
      </c>
      <c r="C96" s="118"/>
      <c r="D96" s="140">
        <f>SUM(D76:D95)</f>
        <v>0</v>
      </c>
      <c r="E96" s="140">
        <f t="shared" ref="E96" si="19">SUM(E76:E95)</f>
        <v>0</v>
      </c>
      <c r="F96" s="141">
        <f t="shared" ref="F96:G96" si="20">SUM(F76:F95)</f>
        <v>0</v>
      </c>
      <c r="G96" s="140">
        <f t="shared" si="20"/>
        <v>0</v>
      </c>
      <c r="H96" s="132">
        <f>SUM(H76:H95)</f>
        <v>0</v>
      </c>
      <c r="I96" s="96">
        <f t="shared" ref="I96" si="21">SUM(I76:I95)</f>
        <v>0</v>
      </c>
      <c r="J96" s="133">
        <f t="shared" ref="J96" si="22">SUM(J76:J95)</f>
        <v>0</v>
      </c>
      <c r="K96" s="96">
        <f t="shared" si="18"/>
        <v>0</v>
      </c>
    </row>
    <row r="97" spans="2:11" ht="22.5" customHeight="1" thickBot="1" x14ac:dyDescent="0.3"/>
    <row r="98" spans="2:11" ht="38.25" thickBot="1" x14ac:dyDescent="0.3">
      <c r="B98" s="216" t="s">
        <v>135</v>
      </c>
      <c r="C98" s="217"/>
      <c r="D98" s="120" t="s">
        <v>128</v>
      </c>
      <c r="E98" s="121" t="s">
        <v>129</v>
      </c>
      <c r="F98" s="122" t="s">
        <v>130</v>
      </c>
      <c r="G98" s="214" t="s">
        <v>142</v>
      </c>
      <c r="H98" s="120" t="s">
        <v>128</v>
      </c>
      <c r="I98" s="121" t="s">
        <v>129</v>
      </c>
      <c r="J98" s="122" t="s">
        <v>130</v>
      </c>
      <c r="K98" s="214" t="s">
        <v>88</v>
      </c>
    </row>
    <row r="99" spans="2:11" ht="22.5" customHeight="1" thickBot="1" x14ac:dyDescent="0.3">
      <c r="B99" s="117" t="s">
        <v>131</v>
      </c>
      <c r="C99" s="119" t="s">
        <v>8</v>
      </c>
      <c r="D99" s="218" t="s">
        <v>133</v>
      </c>
      <c r="E99" s="219"/>
      <c r="F99" s="220"/>
      <c r="G99" s="224"/>
      <c r="H99" s="221" t="s">
        <v>134</v>
      </c>
      <c r="I99" s="222"/>
      <c r="J99" s="223"/>
      <c r="K99" s="215"/>
    </row>
    <row r="100" spans="2:11" ht="22.5" customHeight="1" x14ac:dyDescent="0.25">
      <c r="B100" s="114">
        <v>1</v>
      </c>
      <c r="C100" s="115" t="s">
        <v>2</v>
      </c>
      <c r="D100" s="134" t="str">
        <f>+'R5'!AR6</f>
        <v/>
      </c>
      <c r="E100" s="134" t="str">
        <f>+'R5'!AS6</f>
        <v/>
      </c>
      <c r="F100" s="135" t="str">
        <f>+'R5'!AT6</f>
        <v/>
      </c>
      <c r="G100" s="134">
        <f>IFERROR(K100/K$120,0)</f>
        <v>0</v>
      </c>
      <c r="H100" s="123" t="str">
        <f>+'R5'!AO6</f>
        <v/>
      </c>
      <c r="I100" s="124" t="str">
        <f>+'R5'!AP6</f>
        <v/>
      </c>
      <c r="J100" s="125" t="str">
        <f>+'R5'!AQ6</f>
        <v/>
      </c>
      <c r="K100" s="124">
        <f>SUM(H100:J100)</f>
        <v>0</v>
      </c>
    </row>
    <row r="101" spans="2:11" ht="22.5" customHeight="1" x14ac:dyDescent="0.25">
      <c r="B101" s="45">
        <v>2</v>
      </c>
      <c r="C101" s="2" t="s">
        <v>2</v>
      </c>
      <c r="D101" s="136" t="str">
        <f>+'R5'!AR7</f>
        <v/>
      </c>
      <c r="E101" s="136" t="str">
        <f>+'R5'!AS7</f>
        <v/>
      </c>
      <c r="F101" s="137" t="str">
        <f>+'R5'!AT7</f>
        <v/>
      </c>
      <c r="G101" s="136">
        <f t="shared" ref="G101:G119" si="23">IFERROR(K101/K$120,0)</f>
        <v>0</v>
      </c>
      <c r="H101" s="126" t="str">
        <f>+'R5'!AO7</f>
        <v/>
      </c>
      <c r="I101" s="127" t="str">
        <f>+'R5'!AP7</f>
        <v/>
      </c>
      <c r="J101" s="128" t="str">
        <f>+'R5'!AQ7</f>
        <v/>
      </c>
      <c r="K101" s="127">
        <f t="shared" ref="K101:K120" si="24">SUM(H101:J101)</f>
        <v>0</v>
      </c>
    </row>
    <row r="102" spans="2:11" ht="22.5" customHeight="1" x14ac:dyDescent="0.25">
      <c r="B102" s="45">
        <v>3</v>
      </c>
      <c r="C102" s="2" t="s">
        <v>2</v>
      </c>
      <c r="D102" s="136" t="str">
        <f>+'R5'!AR8</f>
        <v/>
      </c>
      <c r="E102" s="136" t="str">
        <f>+'R5'!AS8</f>
        <v/>
      </c>
      <c r="F102" s="137" t="str">
        <f>+'R5'!AT8</f>
        <v/>
      </c>
      <c r="G102" s="136">
        <f t="shared" si="23"/>
        <v>0</v>
      </c>
      <c r="H102" s="126" t="str">
        <f>+'R5'!AO8</f>
        <v/>
      </c>
      <c r="I102" s="127" t="str">
        <f>+'R5'!AP8</f>
        <v/>
      </c>
      <c r="J102" s="128" t="str">
        <f>+'R5'!AQ8</f>
        <v/>
      </c>
      <c r="K102" s="127">
        <f t="shared" si="24"/>
        <v>0</v>
      </c>
    </row>
    <row r="103" spans="2:11" ht="22.5" customHeight="1" x14ac:dyDescent="0.25">
      <c r="B103" s="45">
        <v>4</v>
      </c>
      <c r="C103" s="2" t="s">
        <v>2</v>
      </c>
      <c r="D103" s="136" t="str">
        <f>+'R5'!AR9</f>
        <v/>
      </c>
      <c r="E103" s="136" t="str">
        <f>+'R5'!AS9</f>
        <v/>
      </c>
      <c r="F103" s="137" t="str">
        <f>+'R5'!AT9</f>
        <v/>
      </c>
      <c r="G103" s="136">
        <f t="shared" si="23"/>
        <v>0</v>
      </c>
      <c r="H103" s="126" t="str">
        <f>+'R5'!AO9</f>
        <v/>
      </c>
      <c r="I103" s="127" t="str">
        <f>+'R5'!AP9</f>
        <v/>
      </c>
      <c r="J103" s="128" t="str">
        <f>+'R5'!AQ9</f>
        <v/>
      </c>
      <c r="K103" s="127">
        <f t="shared" si="24"/>
        <v>0</v>
      </c>
    </row>
    <row r="104" spans="2:11" ht="22.5" customHeight="1" x14ac:dyDescent="0.25">
      <c r="B104" s="45">
        <v>5</v>
      </c>
      <c r="C104" s="2" t="s">
        <v>2</v>
      </c>
      <c r="D104" s="136" t="str">
        <f>+'R5'!AR10</f>
        <v/>
      </c>
      <c r="E104" s="136" t="str">
        <f>+'R5'!AS10</f>
        <v/>
      </c>
      <c r="F104" s="137" t="str">
        <f>+'R5'!AT10</f>
        <v/>
      </c>
      <c r="G104" s="136">
        <f t="shared" si="23"/>
        <v>0</v>
      </c>
      <c r="H104" s="126" t="str">
        <f>+'R5'!AO10</f>
        <v/>
      </c>
      <c r="I104" s="127" t="str">
        <f>+'R5'!AP10</f>
        <v/>
      </c>
      <c r="J104" s="128" t="str">
        <f>+'R5'!AQ10</f>
        <v/>
      </c>
      <c r="K104" s="127">
        <f t="shared" si="24"/>
        <v>0</v>
      </c>
    </row>
    <row r="105" spans="2:11" ht="22.5" customHeight="1" x14ac:dyDescent="0.25">
      <c r="B105" s="45">
        <v>6</v>
      </c>
      <c r="C105" s="2" t="s">
        <v>2</v>
      </c>
      <c r="D105" s="136" t="str">
        <f>+'R5'!AR11</f>
        <v/>
      </c>
      <c r="E105" s="136" t="str">
        <f>+'R5'!AS11</f>
        <v/>
      </c>
      <c r="F105" s="137" t="str">
        <f>+'R5'!AT11</f>
        <v/>
      </c>
      <c r="G105" s="136">
        <f t="shared" si="23"/>
        <v>0</v>
      </c>
      <c r="H105" s="126" t="str">
        <f>+'R5'!AO11</f>
        <v/>
      </c>
      <c r="I105" s="127" t="str">
        <f>+'R5'!AP11</f>
        <v/>
      </c>
      <c r="J105" s="128" t="str">
        <f>+'R5'!AQ11</f>
        <v/>
      </c>
      <c r="K105" s="127">
        <f t="shared" si="24"/>
        <v>0</v>
      </c>
    </row>
    <row r="106" spans="2:11" ht="22.5" customHeight="1" x14ac:dyDescent="0.25">
      <c r="B106" s="45">
        <v>7</v>
      </c>
      <c r="C106" s="2" t="s">
        <v>2</v>
      </c>
      <c r="D106" s="136" t="str">
        <f>+'R5'!AR12</f>
        <v/>
      </c>
      <c r="E106" s="136" t="str">
        <f>+'R5'!AS12</f>
        <v/>
      </c>
      <c r="F106" s="137" t="str">
        <f>+'R5'!AT12</f>
        <v/>
      </c>
      <c r="G106" s="136">
        <f t="shared" si="23"/>
        <v>0</v>
      </c>
      <c r="H106" s="126" t="str">
        <f>+'R5'!AO12</f>
        <v/>
      </c>
      <c r="I106" s="127" t="str">
        <f>+'R5'!AP12</f>
        <v/>
      </c>
      <c r="J106" s="128" t="str">
        <f>+'R5'!AQ12</f>
        <v/>
      </c>
      <c r="K106" s="127">
        <f t="shared" si="24"/>
        <v>0</v>
      </c>
    </row>
    <row r="107" spans="2:11" ht="22.5" customHeight="1" x14ac:dyDescent="0.25">
      <c r="B107" s="45">
        <v>8</v>
      </c>
      <c r="C107" s="2" t="s">
        <v>2</v>
      </c>
      <c r="D107" s="136" t="str">
        <f>+'R5'!AR13</f>
        <v/>
      </c>
      <c r="E107" s="136" t="str">
        <f>+'R5'!AS13</f>
        <v/>
      </c>
      <c r="F107" s="137" t="str">
        <f>+'R5'!AT13</f>
        <v/>
      </c>
      <c r="G107" s="136">
        <f t="shared" si="23"/>
        <v>0</v>
      </c>
      <c r="H107" s="126" t="str">
        <f>+'R5'!AO13</f>
        <v/>
      </c>
      <c r="I107" s="127" t="str">
        <f>+'R5'!AP13</f>
        <v/>
      </c>
      <c r="J107" s="128" t="str">
        <f>+'R5'!AQ13</f>
        <v/>
      </c>
      <c r="K107" s="127">
        <f t="shared" si="24"/>
        <v>0</v>
      </c>
    </row>
    <row r="108" spans="2:11" ht="22.5" customHeight="1" x14ac:dyDescent="0.25">
      <c r="B108" s="45">
        <v>9</v>
      </c>
      <c r="C108" s="2" t="s">
        <v>2</v>
      </c>
      <c r="D108" s="136" t="str">
        <f>+'R5'!AR14</f>
        <v/>
      </c>
      <c r="E108" s="136" t="str">
        <f>+'R5'!AS14</f>
        <v/>
      </c>
      <c r="F108" s="137" t="str">
        <f>+'R5'!AT14</f>
        <v/>
      </c>
      <c r="G108" s="136">
        <f t="shared" si="23"/>
        <v>0</v>
      </c>
      <c r="H108" s="126" t="str">
        <f>+'R5'!AO14</f>
        <v/>
      </c>
      <c r="I108" s="127" t="str">
        <f>+'R5'!AP14</f>
        <v/>
      </c>
      <c r="J108" s="128" t="str">
        <f>+'R5'!AQ14</f>
        <v/>
      </c>
      <c r="K108" s="127">
        <f t="shared" si="24"/>
        <v>0</v>
      </c>
    </row>
    <row r="109" spans="2:11" ht="22.5" customHeight="1" thickBot="1" x14ac:dyDescent="0.3">
      <c r="B109" s="48">
        <v>10</v>
      </c>
      <c r="C109" s="116" t="s">
        <v>2</v>
      </c>
      <c r="D109" s="138" t="str">
        <f>+'R5'!AR15</f>
        <v/>
      </c>
      <c r="E109" s="138" t="str">
        <f>+'R5'!AS15</f>
        <v/>
      </c>
      <c r="F109" s="139" t="str">
        <f>+'R5'!AT15</f>
        <v/>
      </c>
      <c r="G109" s="138">
        <f t="shared" si="23"/>
        <v>0</v>
      </c>
      <c r="H109" s="129" t="str">
        <f>+'R5'!AO15</f>
        <v/>
      </c>
      <c r="I109" s="130" t="str">
        <f>+'R5'!AP15</f>
        <v/>
      </c>
      <c r="J109" s="131" t="str">
        <f>+'R5'!AQ15</f>
        <v/>
      </c>
      <c r="K109" s="130">
        <f t="shared" si="24"/>
        <v>0</v>
      </c>
    </row>
    <row r="110" spans="2:11" ht="22.5" customHeight="1" x14ac:dyDescent="0.25">
      <c r="B110" s="114">
        <v>1</v>
      </c>
      <c r="C110" s="115" t="s">
        <v>132</v>
      </c>
      <c r="D110" s="134" t="str">
        <f>+'R5'!AR16</f>
        <v/>
      </c>
      <c r="E110" s="134" t="str">
        <f>+'R5'!AS16</f>
        <v/>
      </c>
      <c r="F110" s="134" t="str">
        <f>+'R5'!AT16</f>
        <v/>
      </c>
      <c r="G110" s="135">
        <f t="shared" si="23"/>
        <v>0</v>
      </c>
      <c r="H110" s="124" t="str">
        <f>+'R5'!AO16</f>
        <v/>
      </c>
      <c r="I110" s="127" t="str">
        <f>+'R5'!AP16</f>
        <v/>
      </c>
      <c r="J110" s="124" t="str">
        <f>+'R5'!AQ16</f>
        <v/>
      </c>
      <c r="K110" s="124">
        <f t="shared" si="24"/>
        <v>0</v>
      </c>
    </row>
    <row r="111" spans="2:11" ht="22.5" customHeight="1" x14ac:dyDescent="0.25">
      <c r="B111" s="45">
        <v>2</v>
      </c>
      <c r="C111" s="2" t="s">
        <v>132</v>
      </c>
      <c r="D111" s="136" t="str">
        <f>+'R5'!AR17</f>
        <v/>
      </c>
      <c r="E111" s="136" t="str">
        <f>+'R5'!AS17</f>
        <v/>
      </c>
      <c r="F111" s="136" t="str">
        <f>+'R5'!AT17</f>
        <v/>
      </c>
      <c r="G111" s="137">
        <f t="shared" si="23"/>
        <v>0</v>
      </c>
      <c r="H111" s="127" t="str">
        <f>+'R5'!AO17</f>
        <v/>
      </c>
      <c r="I111" s="127" t="str">
        <f>+'R5'!AP17</f>
        <v/>
      </c>
      <c r="J111" s="127" t="str">
        <f>+'R5'!AQ17</f>
        <v/>
      </c>
      <c r="K111" s="127">
        <f t="shared" si="24"/>
        <v>0</v>
      </c>
    </row>
    <row r="112" spans="2:11" ht="22.5" customHeight="1" x14ac:dyDescent="0.25">
      <c r="B112" s="45">
        <v>3</v>
      </c>
      <c r="C112" s="2" t="s">
        <v>132</v>
      </c>
      <c r="D112" s="136" t="str">
        <f>+'R5'!AR18</f>
        <v/>
      </c>
      <c r="E112" s="136" t="str">
        <f>+'R5'!AS18</f>
        <v/>
      </c>
      <c r="F112" s="136" t="str">
        <f>+'R5'!AT18</f>
        <v/>
      </c>
      <c r="G112" s="137">
        <f t="shared" si="23"/>
        <v>0</v>
      </c>
      <c r="H112" s="127" t="str">
        <f>+'R5'!AO18</f>
        <v/>
      </c>
      <c r="I112" s="127" t="str">
        <f>+'R5'!AP18</f>
        <v/>
      </c>
      <c r="J112" s="127" t="str">
        <f>+'R5'!AQ18</f>
        <v/>
      </c>
      <c r="K112" s="127">
        <f t="shared" si="24"/>
        <v>0</v>
      </c>
    </row>
    <row r="113" spans="2:11" ht="22.5" customHeight="1" x14ac:dyDescent="0.25">
      <c r="B113" s="45">
        <v>4</v>
      </c>
      <c r="C113" s="2" t="s">
        <v>132</v>
      </c>
      <c r="D113" s="136" t="str">
        <f>+'R5'!AR19</f>
        <v/>
      </c>
      <c r="E113" s="136" t="str">
        <f>+'R5'!AS19</f>
        <v/>
      </c>
      <c r="F113" s="136" t="str">
        <f>+'R5'!AT19</f>
        <v/>
      </c>
      <c r="G113" s="137">
        <f t="shared" si="23"/>
        <v>0</v>
      </c>
      <c r="H113" s="127" t="str">
        <f>+'R5'!AO19</f>
        <v/>
      </c>
      <c r="I113" s="127" t="str">
        <f>+'R5'!AP19</f>
        <v/>
      </c>
      <c r="J113" s="127" t="str">
        <f>+'R5'!AQ19</f>
        <v/>
      </c>
      <c r="K113" s="127">
        <f t="shared" si="24"/>
        <v>0</v>
      </c>
    </row>
    <row r="114" spans="2:11" ht="22.5" customHeight="1" x14ac:dyDescent="0.25">
      <c r="B114" s="45">
        <v>5</v>
      </c>
      <c r="C114" s="2" t="s">
        <v>132</v>
      </c>
      <c r="D114" s="136" t="str">
        <f>+'R5'!AR20</f>
        <v/>
      </c>
      <c r="E114" s="136" t="str">
        <f>+'R5'!AS20</f>
        <v/>
      </c>
      <c r="F114" s="136" t="str">
        <f>+'R5'!AT20</f>
        <v/>
      </c>
      <c r="G114" s="137">
        <f t="shared" si="23"/>
        <v>0</v>
      </c>
      <c r="H114" s="127" t="str">
        <f>+'R5'!AO20</f>
        <v/>
      </c>
      <c r="I114" s="127" t="str">
        <f>+'R5'!AP20</f>
        <v/>
      </c>
      <c r="J114" s="127" t="str">
        <f>+'R5'!AQ20</f>
        <v/>
      </c>
      <c r="K114" s="127">
        <f t="shared" si="24"/>
        <v>0</v>
      </c>
    </row>
    <row r="115" spans="2:11" ht="22.5" customHeight="1" x14ac:dyDescent="0.25">
      <c r="B115" s="45">
        <v>6</v>
      </c>
      <c r="C115" s="2" t="s">
        <v>132</v>
      </c>
      <c r="D115" s="136" t="str">
        <f>+'R5'!AR21</f>
        <v/>
      </c>
      <c r="E115" s="136" t="str">
        <f>+'R5'!AS21</f>
        <v/>
      </c>
      <c r="F115" s="136" t="str">
        <f>+'R5'!AT21</f>
        <v/>
      </c>
      <c r="G115" s="137">
        <f t="shared" si="23"/>
        <v>0</v>
      </c>
      <c r="H115" s="127" t="str">
        <f>+'R5'!AO21</f>
        <v/>
      </c>
      <c r="I115" s="127" t="str">
        <f>+'R5'!AP21</f>
        <v/>
      </c>
      <c r="J115" s="127" t="str">
        <f>+'R5'!AQ21</f>
        <v/>
      </c>
      <c r="K115" s="127">
        <f t="shared" si="24"/>
        <v>0</v>
      </c>
    </row>
    <row r="116" spans="2:11" ht="22.5" customHeight="1" x14ac:dyDescent="0.25">
      <c r="B116" s="45">
        <v>7</v>
      </c>
      <c r="C116" s="2" t="s">
        <v>132</v>
      </c>
      <c r="D116" s="136" t="str">
        <f>+'R5'!AR22</f>
        <v/>
      </c>
      <c r="E116" s="136" t="str">
        <f>+'R5'!AS22</f>
        <v/>
      </c>
      <c r="F116" s="136" t="str">
        <f>+'R5'!AT22</f>
        <v/>
      </c>
      <c r="G116" s="137">
        <f t="shared" si="23"/>
        <v>0</v>
      </c>
      <c r="H116" s="127" t="str">
        <f>+'R5'!AO22</f>
        <v/>
      </c>
      <c r="I116" s="127" t="str">
        <f>+'R5'!AP22</f>
        <v/>
      </c>
      <c r="J116" s="127" t="str">
        <f>+'R5'!AQ22</f>
        <v/>
      </c>
      <c r="K116" s="127">
        <f t="shared" si="24"/>
        <v>0</v>
      </c>
    </row>
    <row r="117" spans="2:11" ht="22.5" customHeight="1" x14ac:dyDescent="0.25">
      <c r="B117" s="45">
        <v>8</v>
      </c>
      <c r="C117" s="2" t="s">
        <v>132</v>
      </c>
      <c r="D117" s="136" t="str">
        <f>+'R5'!AR23</f>
        <v/>
      </c>
      <c r="E117" s="136" t="str">
        <f>+'R5'!AS23</f>
        <v/>
      </c>
      <c r="F117" s="136" t="str">
        <f>+'R5'!AT23</f>
        <v/>
      </c>
      <c r="G117" s="137">
        <f t="shared" si="23"/>
        <v>0</v>
      </c>
      <c r="H117" s="127" t="str">
        <f>+'R5'!AO23</f>
        <v/>
      </c>
      <c r="I117" s="127" t="str">
        <f>+'R5'!AP23</f>
        <v/>
      </c>
      <c r="J117" s="127" t="str">
        <f>+'R5'!AQ23</f>
        <v/>
      </c>
      <c r="K117" s="127">
        <f t="shared" si="24"/>
        <v>0</v>
      </c>
    </row>
    <row r="118" spans="2:11" ht="22.5" customHeight="1" x14ac:dyDescent="0.25">
      <c r="B118" s="45">
        <v>9</v>
      </c>
      <c r="C118" s="2" t="s">
        <v>132</v>
      </c>
      <c r="D118" s="136" t="str">
        <f>+'R5'!AR24</f>
        <v/>
      </c>
      <c r="E118" s="136" t="str">
        <f>+'R5'!AS24</f>
        <v/>
      </c>
      <c r="F118" s="136" t="str">
        <f>+'R5'!AT24</f>
        <v/>
      </c>
      <c r="G118" s="137">
        <f t="shared" si="23"/>
        <v>0</v>
      </c>
      <c r="H118" s="127" t="str">
        <f>+'R5'!AO24</f>
        <v/>
      </c>
      <c r="I118" s="127" t="str">
        <f>+'R5'!AP24</f>
        <v/>
      </c>
      <c r="J118" s="127" t="str">
        <f>+'R5'!AQ24</f>
        <v/>
      </c>
      <c r="K118" s="127">
        <f t="shared" si="24"/>
        <v>0</v>
      </c>
    </row>
    <row r="119" spans="2:11" ht="22.5" customHeight="1" thickBot="1" x14ac:dyDescent="0.3">
      <c r="B119" s="48">
        <v>10</v>
      </c>
      <c r="C119" s="116" t="s">
        <v>132</v>
      </c>
      <c r="D119" s="138" t="str">
        <f>+'R5'!AR25</f>
        <v/>
      </c>
      <c r="E119" s="138" t="str">
        <f>+'R5'!AS25</f>
        <v/>
      </c>
      <c r="F119" s="138" t="str">
        <f>+'R5'!AT25</f>
        <v/>
      </c>
      <c r="G119" s="139">
        <f t="shared" si="23"/>
        <v>0</v>
      </c>
      <c r="H119" s="130" t="str">
        <f>+'R5'!AO25</f>
        <v/>
      </c>
      <c r="I119" s="127" t="str">
        <f>+'R5'!AP25</f>
        <v/>
      </c>
      <c r="J119" s="130" t="str">
        <f>+'R5'!AQ25</f>
        <v/>
      </c>
      <c r="K119" s="130">
        <f t="shared" si="24"/>
        <v>0</v>
      </c>
    </row>
    <row r="120" spans="2:11" ht="22.5" customHeight="1" thickBot="1" x14ac:dyDescent="0.3">
      <c r="B120" s="117" t="s">
        <v>89</v>
      </c>
      <c r="C120" s="118"/>
      <c r="D120" s="140">
        <f>SUM(D100:D119)</f>
        <v>0</v>
      </c>
      <c r="E120" s="140">
        <f t="shared" ref="E120" si="25">SUM(E100:E119)</f>
        <v>0</v>
      </c>
      <c r="F120" s="140">
        <f t="shared" ref="F120:G120" si="26">SUM(F100:F119)</f>
        <v>0</v>
      </c>
      <c r="G120" s="153">
        <f t="shared" si="26"/>
        <v>0</v>
      </c>
      <c r="H120" s="132">
        <f>SUM(H100:H119)</f>
        <v>0</v>
      </c>
      <c r="I120" s="96">
        <f t="shared" ref="I120" si="27">SUM(I100:I119)</f>
        <v>0</v>
      </c>
      <c r="J120" s="133">
        <f t="shared" ref="J120" si="28">SUM(J100:J119)</f>
        <v>0</v>
      </c>
      <c r="K120" s="96">
        <f t="shared" si="24"/>
        <v>0</v>
      </c>
    </row>
  </sheetData>
  <sheetProtection algorithmName="SHA-512" hashValue="F6TC80tGNrZWrnS2X5ny1Ljzqg93KBQZdycfRtkVCLiN83qZNXWVOvXmH2m1mJIfPtHv8Pa5Yf7VHTVKN70KDg==" saltValue="omNx0+DVXq0k+fU1f67vMw==" spinCount="100000" sheet="1" objects="1" scenarios="1"/>
  <mergeCells count="25">
    <mergeCell ref="B98:C98"/>
    <mergeCell ref="D99:F99"/>
    <mergeCell ref="H99:J99"/>
    <mergeCell ref="B50:C50"/>
    <mergeCell ref="D51:F51"/>
    <mergeCell ref="H51:J51"/>
    <mergeCell ref="B74:C74"/>
    <mergeCell ref="D75:F75"/>
    <mergeCell ref="H75:J75"/>
    <mergeCell ref="G50:G51"/>
    <mergeCell ref="G74:G75"/>
    <mergeCell ref="G98:G99"/>
    <mergeCell ref="B2:C2"/>
    <mergeCell ref="D3:F3"/>
    <mergeCell ref="H3:J3"/>
    <mergeCell ref="B26:C26"/>
    <mergeCell ref="D27:F27"/>
    <mergeCell ref="H27:J27"/>
    <mergeCell ref="G2:G3"/>
    <mergeCell ref="G26:G27"/>
    <mergeCell ref="K2:K3"/>
    <mergeCell ref="K26:K27"/>
    <mergeCell ref="K50:K51"/>
    <mergeCell ref="K74:K75"/>
    <mergeCell ref="K98:K99"/>
  </mergeCells>
  <conditionalFormatting sqref="D4:D23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E23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2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8:D4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:E47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8:F4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2:D7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2:E7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2:F7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6:D9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6:E9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6:F9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0:D11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0:E11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0:F11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G2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8:G4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2:G7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6:G9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0:G1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Info</vt:lpstr>
      <vt:lpstr>Testing</vt:lpstr>
      <vt:lpstr>Input R1</vt:lpstr>
      <vt:lpstr>Input R2</vt:lpstr>
      <vt:lpstr>Input R3</vt:lpstr>
      <vt:lpstr>Input R4</vt:lpstr>
      <vt:lpstr>Input R5</vt:lpstr>
      <vt:lpstr>R1</vt:lpstr>
      <vt:lpstr>R2</vt:lpstr>
      <vt:lpstr>R3</vt:lpstr>
      <vt:lpstr>R4</vt:lpstr>
      <vt:lpstr>R5</vt:lpstr>
      <vt:lpstr>Results</vt:lpstr>
      <vt:lpstr>Charts</vt:lpstr>
      <vt:lpstr>Shares</vt:lpstr>
      <vt:lpstr>chan2</vt:lpstr>
      <vt:lpstr>chane</vt:lpstr>
      <vt:lpstr>channel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 Fripp</cp:lastModifiedBy>
  <dcterms:created xsi:type="dcterms:W3CDTF">2022-11-20T00:46:03Z</dcterms:created>
  <dcterms:modified xsi:type="dcterms:W3CDTF">2022-11-25T07:22:32Z</dcterms:modified>
</cp:coreProperties>
</file>