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gitm/"/>
    </mc:Choice>
  </mc:AlternateContent>
  <xr:revisionPtr revIDLastSave="0" documentId="8_{947F5B66-5DE6-4290-83EC-6036198947E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pyright" sheetId="13" r:id="rId1"/>
    <sheet name="6 Teams" sheetId="12" r:id="rId2"/>
    <sheet name="8 Teams" sheetId="11" r:id="rId3"/>
    <sheet name="12 Teams" sheetId="10" r:id="rId4"/>
    <sheet name=" 18 Teams" sheetId="9" r:id="rId5"/>
  </sheets>
  <definedNames>
    <definedName name="solver_adj" localSheetId="4" hidden="1">' 18 Teams'!$G$6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' 18 Teams'!$G$20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1</definedName>
    <definedName name="solver_val" localSheetId="4" hidden="1">0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2" l="1"/>
  <c r="O10" i="10"/>
  <c r="O12" i="10" s="1"/>
  <c r="P10" i="10"/>
  <c r="P12" i="10" s="1"/>
  <c r="Q10" i="10"/>
  <c r="R10" i="10"/>
  <c r="R12" i="10" s="1"/>
  <c r="S10" i="10"/>
  <c r="S12" i="10" s="1"/>
  <c r="T10" i="10"/>
  <c r="Q12" i="10"/>
  <c r="O16" i="10"/>
  <c r="P16" i="10"/>
  <c r="Q16" i="10"/>
  <c r="R16" i="10"/>
  <c r="S16" i="10"/>
  <c r="T16" i="10"/>
  <c r="O36" i="10"/>
  <c r="P36" i="10"/>
  <c r="Q36" i="10"/>
  <c r="R36" i="10"/>
  <c r="S36" i="10"/>
  <c r="T36" i="10"/>
  <c r="O37" i="10"/>
  <c r="P37" i="10"/>
  <c r="Q37" i="10"/>
  <c r="R37" i="10"/>
  <c r="S37" i="10"/>
  <c r="T37" i="10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U35" i="12"/>
  <c r="U34" i="12"/>
  <c r="U33" i="12"/>
  <c r="U32" i="12"/>
  <c r="U31" i="12"/>
  <c r="U30" i="12"/>
  <c r="AU16" i="12"/>
  <c r="AT16" i="12"/>
  <c r="AS16" i="12"/>
  <c r="AR16" i="12"/>
  <c r="AQ16" i="12"/>
  <c r="AP16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2" i="12"/>
  <c r="T10" i="12"/>
  <c r="T12" i="12" s="1"/>
  <c r="S10" i="12"/>
  <c r="S12" i="12" s="1"/>
  <c r="R10" i="12"/>
  <c r="R12" i="12" s="1"/>
  <c r="Q10" i="12"/>
  <c r="Q12" i="12" s="1"/>
  <c r="P10" i="12"/>
  <c r="P12" i="12" s="1"/>
  <c r="O10" i="12"/>
  <c r="O12" i="12" s="1"/>
  <c r="N10" i="12"/>
  <c r="M10" i="12"/>
  <c r="M12" i="12" s="1"/>
  <c r="L10" i="12"/>
  <c r="L12" i="12" s="1"/>
  <c r="K10" i="12"/>
  <c r="K12" i="12" s="1"/>
  <c r="J10" i="12"/>
  <c r="J12" i="12" s="1"/>
  <c r="I10" i="12"/>
  <c r="I12" i="12" s="1"/>
  <c r="H10" i="12"/>
  <c r="H12" i="12" s="1"/>
  <c r="G10" i="12"/>
  <c r="G12" i="12" s="1"/>
  <c r="F10" i="12"/>
  <c r="F12" i="12" s="1"/>
  <c r="E10" i="12"/>
  <c r="E12" i="12" s="1"/>
  <c r="D10" i="12"/>
  <c r="D12" i="12" s="1"/>
  <c r="C10" i="12"/>
  <c r="C12" i="12" s="1"/>
  <c r="U6" i="12"/>
  <c r="BB5" i="12"/>
  <c r="BB6" i="12" s="1"/>
  <c r="BB7" i="12" s="1"/>
  <c r="BB8" i="12" s="1"/>
  <c r="BB9" i="12" s="1"/>
  <c r="BB10" i="12" s="1"/>
  <c r="BB11" i="12" s="1"/>
  <c r="BB12" i="12" s="1"/>
  <c r="BB13" i="12" s="1"/>
  <c r="BB14" i="12" s="1"/>
  <c r="BB15" i="12" s="1"/>
  <c r="BB16" i="12" s="1"/>
  <c r="BB17" i="12" s="1"/>
  <c r="BB18" i="12" s="1"/>
  <c r="BB19" i="12" s="1"/>
  <c r="BB20" i="12" s="1"/>
  <c r="BB21" i="12" s="1"/>
  <c r="BB22" i="12" s="1"/>
  <c r="BB23" i="12" s="1"/>
  <c r="BB24" i="12" s="1"/>
  <c r="BB25" i="12" s="1"/>
  <c r="BB26" i="12" s="1"/>
  <c r="BB27" i="12" s="1"/>
  <c r="BB28" i="12" s="1"/>
  <c r="BB29" i="12" s="1"/>
  <c r="BB30" i="12" s="1"/>
  <c r="BB31" i="12" s="1"/>
  <c r="BB32" i="12" s="1"/>
  <c r="BB33" i="12" s="1"/>
  <c r="BB34" i="12" s="1"/>
  <c r="BB35" i="12" s="1"/>
  <c r="BB36" i="12" s="1"/>
  <c r="BB37" i="12" s="1"/>
  <c r="BB38" i="12" s="1"/>
  <c r="BB39" i="12" s="1"/>
  <c r="BB40" i="12" s="1"/>
  <c r="BB41" i="12" s="1"/>
  <c r="BB42" i="12" s="1"/>
  <c r="BB43" i="12" s="1"/>
  <c r="BB44" i="12" s="1"/>
  <c r="BB45" i="12" s="1"/>
  <c r="BB46" i="12" s="1"/>
  <c r="BB47" i="12" s="1"/>
  <c r="BB48" i="12" s="1"/>
  <c r="BB49" i="12" s="1"/>
  <c r="BB50" i="12" s="1"/>
  <c r="BB51" i="12" s="1"/>
  <c r="BB52" i="12" s="1"/>
  <c r="BB53" i="12" s="1"/>
  <c r="BB54" i="12" s="1"/>
  <c r="BB55" i="12" s="1"/>
  <c r="BB56" i="12" s="1"/>
  <c r="BB57" i="12" s="1"/>
  <c r="BB58" i="12" s="1"/>
  <c r="BB59" i="12" s="1"/>
  <c r="BB60" i="12" s="1"/>
  <c r="BB61" i="12" s="1"/>
  <c r="BB62" i="12" s="1"/>
  <c r="BB63" i="12" s="1"/>
  <c r="BB64" i="12" s="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D38" i="11" s="1"/>
  <c r="U35" i="11"/>
  <c r="U34" i="11"/>
  <c r="U33" i="11"/>
  <c r="U32" i="11"/>
  <c r="U31" i="11"/>
  <c r="U30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O12" i="11"/>
  <c r="G12" i="11"/>
  <c r="T10" i="11"/>
  <c r="T12" i="11" s="1"/>
  <c r="S10" i="11"/>
  <c r="S12" i="11" s="1"/>
  <c r="R10" i="11"/>
  <c r="R12" i="11" s="1"/>
  <c r="Q10" i="11"/>
  <c r="Q12" i="11" s="1"/>
  <c r="P10" i="11"/>
  <c r="P12" i="11" s="1"/>
  <c r="O10" i="11"/>
  <c r="N10" i="11"/>
  <c r="M10" i="11"/>
  <c r="L10" i="11"/>
  <c r="L12" i="11" s="1"/>
  <c r="K10" i="11"/>
  <c r="K12" i="11" s="1"/>
  <c r="J10" i="11"/>
  <c r="J12" i="11" s="1"/>
  <c r="I10" i="11"/>
  <c r="I12" i="11" s="1"/>
  <c r="H10" i="11"/>
  <c r="H12" i="11" s="1"/>
  <c r="G10" i="11"/>
  <c r="F10" i="11"/>
  <c r="E10" i="11"/>
  <c r="D10" i="11"/>
  <c r="D12" i="11" s="1"/>
  <c r="C10" i="11"/>
  <c r="C12" i="11" s="1"/>
  <c r="U6" i="11"/>
  <c r="BB5" i="11"/>
  <c r="BB6" i="11" s="1"/>
  <c r="BB7" i="11" s="1"/>
  <c r="BB8" i="11" s="1"/>
  <c r="BB9" i="11" s="1"/>
  <c r="BB10" i="11" s="1"/>
  <c r="BB11" i="11" s="1"/>
  <c r="BB12" i="11" s="1"/>
  <c r="BB13" i="11" s="1"/>
  <c r="BB14" i="11" s="1"/>
  <c r="BB15" i="11" s="1"/>
  <c r="BB16" i="11" s="1"/>
  <c r="BB17" i="11" s="1"/>
  <c r="BB18" i="11" s="1"/>
  <c r="BB19" i="11" s="1"/>
  <c r="BB20" i="11" s="1"/>
  <c r="BB21" i="11" s="1"/>
  <c r="BB22" i="11" s="1"/>
  <c r="BB23" i="11" s="1"/>
  <c r="BB24" i="11" s="1"/>
  <c r="BB25" i="11" s="1"/>
  <c r="BB26" i="11" s="1"/>
  <c r="BB27" i="11" s="1"/>
  <c r="BB28" i="11" s="1"/>
  <c r="BB29" i="11" s="1"/>
  <c r="BB30" i="11" s="1"/>
  <c r="BB31" i="11" s="1"/>
  <c r="BB32" i="11" s="1"/>
  <c r="BB33" i="11" s="1"/>
  <c r="BB34" i="11" s="1"/>
  <c r="BB35" i="11" s="1"/>
  <c r="BB36" i="11" s="1"/>
  <c r="BB37" i="11" s="1"/>
  <c r="BB38" i="11" s="1"/>
  <c r="BB39" i="11" s="1"/>
  <c r="BB40" i="11" s="1"/>
  <c r="BB41" i="11" s="1"/>
  <c r="BB42" i="11" s="1"/>
  <c r="BB43" i="11" s="1"/>
  <c r="BB44" i="11" s="1"/>
  <c r="BB45" i="11" s="1"/>
  <c r="BB46" i="11" s="1"/>
  <c r="BB47" i="11" s="1"/>
  <c r="BB48" i="11" s="1"/>
  <c r="BB49" i="11" s="1"/>
  <c r="BB50" i="11" s="1"/>
  <c r="BB51" i="11" s="1"/>
  <c r="BB52" i="11" s="1"/>
  <c r="BB53" i="11" s="1"/>
  <c r="BB54" i="11" s="1"/>
  <c r="BB55" i="11" s="1"/>
  <c r="BB56" i="11" s="1"/>
  <c r="BB57" i="11" s="1"/>
  <c r="BB58" i="11" s="1"/>
  <c r="BB59" i="11" s="1"/>
  <c r="BB60" i="11" s="1"/>
  <c r="BB61" i="11" s="1"/>
  <c r="BB62" i="11" s="1"/>
  <c r="BB63" i="11" s="1"/>
  <c r="BB64" i="11" s="1"/>
  <c r="N37" i="10"/>
  <c r="M37" i="10"/>
  <c r="L37" i="10"/>
  <c r="K37" i="10"/>
  <c r="J37" i="10"/>
  <c r="I37" i="10"/>
  <c r="H37" i="10"/>
  <c r="G37" i="10"/>
  <c r="F37" i="10"/>
  <c r="E37" i="10"/>
  <c r="D37" i="10"/>
  <c r="C37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U34" i="10"/>
  <c r="U33" i="10"/>
  <c r="U32" i="10"/>
  <c r="U31" i="10"/>
  <c r="U30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AG16" i="10"/>
  <c r="AF16" i="10"/>
  <c r="AE16" i="10"/>
  <c r="AD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0" i="10"/>
  <c r="M10" i="10"/>
  <c r="M12" i="10" s="1"/>
  <c r="L10" i="10"/>
  <c r="L12" i="10" s="1"/>
  <c r="K10" i="10"/>
  <c r="J10" i="10"/>
  <c r="J12" i="10" s="1"/>
  <c r="I10" i="10"/>
  <c r="I12" i="10" s="1"/>
  <c r="H10" i="10"/>
  <c r="H12" i="10" s="1"/>
  <c r="G10" i="10"/>
  <c r="G12" i="10" s="1"/>
  <c r="F10" i="10"/>
  <c r="E10" i="10"/>
  <c r="E12" i="10" s="1"/>
  <c r="D10" i="10"/>
  <c r="D12" i="10" s="1"/>
  <c r="C10" i="10"/>
  <c r="U6" i="10"/>
  <c r="BB5" i="10"/>
  <c r="BB6" i="10" s="1"/>
  <c r="BB7" i="10" s="1"/>
  <c r="BB8" i="10" s="1"/>
  <c r="BB9" i="10" s="1"/>
  <c r="BB10" i="10" s="1"/>
  <c r="BB11" i="10" s="1"/>
  <c r="BB12" i="10" s="1"/>
  <c r="BB13" i="10" s="1"/>
  <c r="BB14" i="10" s="1"/>
  <c r="BB15" i="10" s="1"/>
  <c r="BB16" i="10" s="1"/>
  <c r="BB17" i="10" s="1"/>
  <c r="BB18" i="10" s="1"/>
  <c r="BB19" i="10" s="1"/>
  <c r="BB20" i="10" s="1"/>
  <c r="BB21" i="10" s="1"/>
  <c r="BB22" i="10" s="1"/>
  <c r="BB23" i="10" s="1"/>
  <c r="BB24" i="10" s="1"/>
  <c r="BB25" i="10" s="1"/>
  <c r="BB26" i="10" s="1"/>
  <c r="BB27" i="10" s="1"/>
  <c r="BB28" i="10" s="1"/>
  <c r="BB29" i="10" s="1"/>
  <c r="BB30" i="10" s="1"/>
  <c r="BB31" i="10" s="1"/>
  <c r="BB32" i="10" s="1"/>
  <c r="BB33" i="10" s="1"/>
  <c r="BB34" i="10" s="1"/>
  <c r="BB35" i="10" s="1"/>
  <c r="BB36" i="10" s="1"/>
  <c r="BB37" i="10" s="1"/>
  <c r="BB38" i="10" s="1"/>
  <c r="BB39" i="10" s="1"/>
  <c r="BB40" i="10" s="1"/>
  <c r="BB41" i="10" s="1"/>
  <c r="BB42" i="10" s="1"/>
  <c r="BB43" i="10" s="1"/>
  <c r="BB44" i="10" s="1"/>
  <c r="BB45" i="10" s="1"/>
  <c r="BB46" i="10" s="1"/>
  <c r="BB47" i="10" s="1"/>
  <c r="BB48" i="10" s="1"/>
  <c r="BB49" i="10" s="1"/>
  <c r="BB50" i="10" s="1"/>
  <c r="BB51" i="10" s="1"/>
  <c r="BB52" i="10" s="1"/>
  <c r="BB53" i="10" s="1"/>
  <c r="BB54" i="10" s="1"/>
  <c r="BB55" i="10" s="1"/>
  <c r="BB56" i="10" s="1"/>
  <c r="BB57" i="10" s="1"/>
  <c r="BB58" i="10" s="1"/>
  <c r="BB59" i="10" s="1"/>
  <c r="BB60" i="10" s="1"/>
  <c r="BB61" i="10" s="1"/>
  <c r="BB62" i="10" s="1"/>
  <c r="BB63" i="10" s="1"/>
  <c r="BB64" i="10" s="1"/>
  <c r="U30" i="9"/>
  <c r="D37" i="9"/>
  <c r="AP16" i="9"/>
  <c r="AQ16" i="9"/>
  <c r="AR16" i="9"/>
  <c r="AS16" i="9"/>
  <c r="AT16" i="9"/>
  <c r="AU16" i="9"/>
  <c r="O10" i="9"/>
  <c r="O12" i="9" s="1"/>
  <c r="P10" i="9"/>
  <c r="P12" i="9" s="1"/>
  <c r="Q10" i="9"/>
  <c r="Q12" i="9" s="1"/>
  <c r="R10" i="9"/>
  <c r="R12" i="9" s="1"/>
  <c r="S10" i="9"/>
  <c r="S12" i="9" s="1"/>
  <c r="T10" i="9"/>
  <c r="T12" i="9" s="1"/>
  <c r="O16" i="9"/>
  <c r="P16" i="9"/>
  <c r="Q16" i="9"/>
  <c r="R16" i="9"/>
  <c r="S16" i="9"/>
  <c r="T16" i="9"/>
  <c r="U6" i="9"/>
  <c r="C36" i="12" l="1"/>
  <c r="E38" i="12"/>
  <c r="G38" i="12"/>
  <c r="D38" i="12"/>
  <c r="F38" i="12"/>
  <c r="H38" i="12"/>
  <c r="D38" i="10"/>
  <c r="K38" i="10"/>
  <c r="J38" i="10"/>
  <c r="I38" i="10"/>
  <c r="H38" i="10"/>
  <c r="C38" i="10"/>
  <c r="G38" i="10"/>
  <c r="N38" i="10"/>
  <c r="F38" i="10"/>
  <c r="U37" i="10"/>
  <c r="M38" i="10"/>
  <c r="E38" i="10"/>
  <c r="L38" i="10"/>
  <c r="C38" i="11"/>
  <c r="J38" i="11"/>
  <c r="I38" i="11"/>
  <c r="H38" i="11"/>
  <c r="G38" i="11"/>
  <c r="F38" i="11"/>
  <c r="E38" i="11"/>
  <c r="C38" i="12"/>
  <c r="U37" i="11"/>
  <c r="U36" i="11"/>
  <c r="U36" i="12"/>
  <c r="U37" i="12"/>
  <c r="U16" i="12"/>
  <c r="AV16" i="12"/>
  <c r="AH18" i="12" s="1"/>
  <c r="AV16" i="11"/>
  <c r="AH18" i="11" s="1"/>
  <c r="U16" i="11"/>
  <c r="T12" i="10"/>
  <c r="U16" i="10"/>
  <c r="U36" i="10"/>
  <c r="U12" i="12"/>
  <c r="U10" i="12"/>
  <c r="E12" i="11"/>
  <c r="M12" i="11"/>
  <c r="F12" i="11"/>
  <c r="N12" i="11"/>
  <c r="U10" i="11"/>
  <c r="AV16" i="10"/>
  <c r="AR18" i="10" s="1"/>
  <c r="F12" i="10"/>
  <c r="N12" i="10"/>
  <c r="C12" i="10"/>
  <c r="U10" i="10"/>
  <c r="K12" i="10"/>
  <c r="U32" i="9"/>
  <c r="U35" i="9"/>
  <c r="U34" i="9"/>
  <c r="C37" i="9"/>
  <c r="E37" i="9"/>
  <c r="F36" i="9"/>
  <c r="E36" i="9"/>
  <c r="D36" i="9"/>
  <c r="C36" i="9"/>
  <c r="BB5" i="9"/>
  <c r="BB6" i="9" s="1"/>
  <c r="BB7" i="9" s="1"/>
  <c r="BB8" i="9" s="1"/>
  <c r="BB9" i="9" s="1"/>
  <c r="BB10" i="9" s="1"/>
  <c r="BB11" i="9" s="1"/>
  <c r="BB12" i="9" s="1"/>
  <c r="BB13" i="9" s="1"/>
  <c r="BB14" i="9" s="1"/>
  <c r="BB15" i="9" s="1"/>
  <c r="BB16" i="9" s="1"/>
  <c r="BB17" i="9" s="1"/>
  <c r="BB18" i="9" s="1"/>
  <c r="BB19" i="9" s="1"/>
  <c r="BB20" i="9" s="1"/>
  <c r="BB21" i="9" s="1"/>
  <c r="BB22" i="9" s="1"/>
  <c r="BB23" i="9" s="1"/>
  <c r="BB24" i="9" s="1"/>
  <c r="BB25" i="9" s="1"/>
  <c r="BB26" i="9" s="1"/>
  <c r="BB27" i="9" s="1"/>
  <c r="BB28" i="9" s="1"/>
  <c r="BB29" i="9" s="1"/>
  <c r="BB30" i="9" s="1"/>
  <c r="BB31" i="9" s="1"/>
  <c r="BB32" i="9" s="1"/>
  <c r="BB33" i="9" s="1"/>
  <c r="BB34" i="9" s="1"/>
  <c r="BB35" i="9" s="1"/>
  <c r="BB36" i="9" s="1"/>
  <c r="BB37" i="9" s="1"/>
  <c r="BB38" i="9" s="1"/>
  <c r="BB39" i="9" s="1"/>
  <c r="BB40" i="9" s="1"/>
  <c r="BB41" i="9" s="1"/>
  <c r="BB42" i="9" s="1"/>
  <c r="BB43" i="9" s="1"/>
  <c r="BB44" i="9" s="1"/>
  <c r="BB45" i="9" s="1"/>
  <c r="BB46" i="9" s="1"/>
  <c r="BB47" i="9" s="1"/>
  <c r="BB48" i="9" s="1"/>
  <c r="BB49" i="9" s="1"/>
  <c r="BB50" i="9" s="1"/>
  <c r="BB51" i="9" s="1"/>
  <c r="BB52" i="9" s="1"/>
  <c r="BB53" i="9" s="1"/>
  <c r="BB54" i="9" s="1"/>
  <c r="BB55" i="9" s="1"/>
  <c r="BB56" i="9" s="1"/>
  <c r="BB57" i="9" s="1"/>
  <c r="BB58" i="9" s="1"/>
  <c r="BB59" i="9" s="1"/>
  <c r="BB60" i="9" s="1"/>
  <c r="BB61" i="9" s="1"/>
  <c r="BB62" i="9" s="1"/>
  <c r="BB63" i="9" s="1"/>
  <c r="BB64" i="9" s="1"/>
  <c r="AE16" i="9"/>
  <c r="AF16" i="9"/>
  <c r="AG16" i="9"/>
  <c r="AH16" i="9"/>
  <c r="AI16" i="9"/>
  <c r="AJ16" i="9"/>
  <c r="AK16" i="9"/>
  <c r="AL16" i="9"/>
  <c r="AM16" i="9"/>
  <c r="AN16" i="9"/>
  <c r="AO16" i="9"/>
  <c r="AD16" i="9"/>
  <c r="N16" i="9"/>
  <c r="M16" i="9"/>
  <c r="L16" i="9"/>
  <c r="K16" i="9"/>
  <c r="J16" i="9"/>
  <c r="I16" i="9"/>
  <c r="H16" i="9"/>
  <c r="G16" i="9"/>
  <c r="F16" i="9"/>
  <c r="E16" i="9"/>
  <c r="D16" i="9"/>
  <c r="C16" i="9"/>
  <c r="N10" i="9"/>
  <c r="N12" i="9" s="1"/>
  <c r="M10" i="9"/>
  <c r="M12" i="9" s="1"/>
  <c r="L10" i="9"/>
  <c r="L12" i="9" s="1"/>
  <c r="K10" i="9"/>
  <c r="K12" i="9" s="1"/>
  <c r="J10" i="9"/>
  <c r="J12" i="9" s="1"/>
  <c r="I10" i="9"/>
  <c r="H10" i="9"/>
  <c r="H12" i="9" s="1"/>
  <c r="G10" i="9"/>
  <c r="G12" i="9" s="1"/>
  <c r="F10" i="9"/>
  <c r="F12" i="9" s="1"/>
  <c r="E10" i="9"/>
  <c r="E12" i="9" s="1"/>
  <c r="D10" i="9"/>
  <c r="D12" i="9" s="1"/>
  <c r="C10" i="9"/>
  <c r="C12" i="9" s="1"/>
  <c r="AN18" i="12" l="1"/>
  <c r="AO18" i="12"/>
  <c r="AI18" i="12"/>
  <c r="AF18" i="12"/>
  <c r="AM18" i="12"/>
  <c r="AS18" i="12"/>
  <c r="AE18" i="12"/>
  <c r="AK18" i="12"/>
  <c r="AG18" i="12"/>
  <c r="AU18" i="12"/>
  <c r="AT18" i="12"/>
  <c r="AR18" i="12"/>
  <c r="AD18" i="12"/>
  <c r="AL18" i="12"/>
  <c r="AJ18" i="12"/>
  <c r="AP18" i="12"/>
  <c r="AV21" i="12"/>
  <c r="AV22" i="12" s="1"/>
  <c r="AQ18" i="12"/>
  <c r="U12" i="11"/>
  <c r="AG18" i="11"/>
  <c r="AN18" i="11"/>
  <c r="AN10" i="11" s="1"/>
  <c r="AF18" i="11"/>
  <c r="AV21" i="11"/>
  <c r="AV22" i="11" s="1"/>
  <c r="AI18" i="11"/>
  <c r="AI20" i="11" s="1"/>
  <c r="AI24" i="11" s="1"/>
  <c r="AD18" i="11"/>
  <c r="AQ18" i="11"/>
  <c r="AQ20" i="11" s="1"/>
  <c r="AQ24" i="11" s="1"/>
  <c r="AU18" i="11"/>
  <c r="AS18" i="11"/>
  <c r="AK18" i="11"/>
  <c r="AK20" i="11" s="1"/>
  <c r="AK24" i="11" s="1"/>
  <c r="AE18" i="11"/>
  <c r="AR18" i="11"/>
  <c r="AR10" i="11" s="1"/>
  <c r="AT18" i="11"/>
  <c r="AP18" i="11"/>
  <c r="AJ18" i="11"/>
  <c r="AJ10" i="11" s="1"/>
  <c r="AM18" i="11"/>
  <c r="AM20" i="11" s="1"/>
  <c r="AM24" i="11" s="1"/>
  <c r="AO18" i="11"/>
  <c r="AO20" i="11" s="1"/>
  <c r="AO24" i="11" s="1"/>
  <c r="AL18" i="11"/>
  <c r="AL20" i="11" s="1"/>
  <c r="AL24" i="11" s="1"/>
  <c r="AM18" i="10"/>
  <c r="AF10" i="11"/>
  <c r="AD10" i="11"/>
  <c r="AH20" i="11"/>
  <c r="AH24" i="11" s="1"/>
  <c r="AP10" i="11"/>
  <c r="AH10" i="11"/>
  <c r="AG18" i="10"/>
  <c r="AE18" i="10"/>
  <c r="AS18" i="10"/>
  <c r="AO18" i="10"/>
  <c r="U12" i="10"/>
  <c r="AT18" i="10"/>
  <c r="AL18" i="10"/>
  <c r="AD18" i="10"/>
  <c r="AP18" i="10"/>
  <c r="AH18" i="10"/>
  <c r="AN18" i="10"/>
  <c r="AF18" i="10"/>
  <c r="AV21" i="10"/>
  <c r="AV22" i="10" s="1"/>
  <c r="AQ18" i="10"/>
  <c r="AI18" i="10"/>
  <c r="AK18" i="10"/>
  <c r="AJ18" i="10"/>
  <c r="AU18" i="10"/>
  <c r="U33" i="9"/>
  <c r="F37" i="9"/>
  <c r="AV16" i="9"/>
  <c r="I12" i="9"/>
  <c r="U16" i="9"/>
  <c r="U10" i="9"/>
  <c r="AD20" i="11" l="1"/>
  <c r="AO20" i="12"/>
  <c r="AO24" i="12" s="1"/>
  <c r="AJ10" i="12"/>
  <c r="AH10" i="12"/>
  <c r="AN10" i="12"/>
  <c r="AQ20" i="12"/>
  <c r="AQ24" i="12" s="1"/>
  <c r="AU10" i="12"/>
  <c r="AD20" i="12"/>
  <c r="AD24" i="12" s="1"/>
  <c r="AL10" i="12"/>
  <c r="AR10" i="12"/>
  <c r="AF20" i="12"/>
  <c r="AF24" i="12" s="1"/>
  <c r="AR20" i="12"/>
  <c r="AR24" i="12" s="1"/>
  <c r="AF10" i="12"/>
  <c r="AG20" i="12"/>
  <c r="AG24" i="12" s="1"/>
  <c r="AD10" i="12"/>
  <c r="AP10" i="12"/>
  <c r="AK10" i="12"/>
  <c r="AK20" i="12"/>
  <c r="AK24" i="12" s="1"/>
  <c r="AS20" i="12"/>
  <c r="AS24" i="12" s="1"/>
  <c r="AE20" i="12"/>
  <c r="AE24" i="12" s="1"/>
  <c r="AN20" i="12"/>
  <c r="AN24" i="12" s="1"/>
  <c r="AE10" i="12"/>
  <c r="AM10" i="12"/>
  <c r="AH20" i="12"/>
  <c r="AH24" i="12" s="1"/>
  <c r="AG10" i="12"/>
  <c r="AP20" i="12"/>
  <c r="AP24" i="12" s="1"/>
  <c r="AT20" i="12"/>
  <c r="AT24" i="12" s="1"/>
  <c r="AI20" i="12"/>
  <c r="AI24" i="12" s="1"/>
  <c r="AJ20" i="12"/>
  <c r="AJ24" i="12" s="1"/>
  <c r="AI10" i="12"/>
  <c r="AQ10" i="12"/>
  <c r="AT10" i="12"/>
  <c r="AS10" i="12"/>
  <c r="AL20" i="12"/>
  <c r="AL24" i="12" s="1"/>
  <c r="AM20" i="12"/>
  <c r="AM24" i="12" s="1"/>
  <c r="AU20" i="12"/>
  <c r="AU24" i="12" s="1"/>
  <c r="AO10" i="12"/>
  <c r="AR20" i="11"/>
  <c r="AR24" i="11" s="1"/>
  <c r="AP20" i="11"/>
  <c r="AP24" i="11" s="1"/>
  <c r="AT10" i="11"/>
  <c r="AE10" i="11"/>
  <c r="AT20" i="11"/>
  <c r="AT24" i="11" s="1"/>
  <c r="AS20" i="11"/>
  <c r="AS24" i="11" s="1"/>
  <c r="AI10" i="11"/>
  <c r="AF20" i="11"/>
  <c r="AF24" i="11" s="1"/>
  <c r="AG20" i="11"/>
  <c r="AG24" i="11" s="1"/>
  <c r="AJ20" i="11"/>
  <c r="AJ24" i="11" s="1"/>
  <c r="AO10" i="11"/>
  <c r="AQ10" i="11"/>
  <c r="AU20" i="11"/>
  <c r="AU24" i="11" s="1"/>
  <c r="AS10" i="11"/>
  <c r="AK10" i="11"/>
  <c r="AG10" i="11"/>
  <c r="AM10" i="11"/>
  <c r="AN20" i="11"/>
  <c r="AN24" i="11" s="1"/>
  <c r="AU10" i="11"/>
  <c r="AL10" i="11"/>
  <c r="AE20" i="11"/>
  <c r="AE24" i="11" s="1"/>
  <c r="AD24" i="11"/>
  <c r="AU20" i="10"/>
  <c r="AU24" i="10" s="1"/>
  <c r="AM20" i="10"/>
  <c r="AM24" i="10" s="1"/>
  <c r="AE20" i="10"/>
  <c r="AE24" i="10" s="1"/>
  <c r="AU10" i="10"/>
  <c r="AM10" i="10"/>
  <c r="AE10" i="10"/>
  <c r="AT20" i="10"/>
  <c r="AT24" i="10" s="1"/>
  <c r="AL20" i="10"/>
  <c r="AL24" i="10" s="1"/>
  <c r="AD20" i="10"/>
  <c r="AS20" i="10"/>
  <c r="AS24" i="10" s="1"/>
  <c r="AK20" i="10"/>
  <c r="AK24" i="10" s="1"/>
  <c r="AS10" i="10"/>
  <c r="AK10" i="10"/>
  <c r="AR20" i="10"/>
  <c r="AR24" i="10" s="1"/>
  <c r="AJ20" i="10"/>
  <c r="AJ24" i="10" s="1"/>
  <c r="AR10" i="10"/>
  <c r="AJ10" i="10"/>
  <c r="AP20" i="10"/>
  <c r="AP24" i="10" s="1"/>
  <c r="AH20" i="10"/>
  <c r="AH24" i="10" s="1"/>
  <c r="AP10" i="10"/>
  <c r="AH10" i="10"/>
  <c r="AO20" i="10"/>
  <c r="AO24" i="10" s="1"/>
  <c r="AG20" i="10"/>
  <c r="AG24" i="10" s="1"/>
  <c r="AO10" i="10"/>
  <c r="AG10" i="10"/>
  <c r="AN20" i="10"/>
  <c r="AN24" i="10" s="1"/>
  <c r="AF20" i="10"/>
  <c r="AF24" i="10" s="1"/>
  <c r="AN10" i="10"/>
  <c r="AF10" i="10"/>
  <c r="AT10" i="10"/>
  <c r="AQ10" i="10"/>
  <c r="AQ20" i="10"/>
  <c r="AQ24" i="10" s="1"/>
  <c r="AL10" i="10"/>
  <c r="AI20" i="10"/>
  <c r="AI24" i="10" s="1"/>
  <c r="AI10" i="10"/>
  <c r="AD10" i="10"/>
  <c r="G37" i="9"/>
  <c r="G36" i="9"/>
  <c r="AP18" i="9"/>
  <c r="AQ18" i="9"/>
  <c r="AT18" i="9"/>
  <c r="AU18" i="9"/>
  <c r="AR18" i="9"/>
  <c r="AS18" i="9"/>
  <c r="AV10" i="12" l="1"/>
  <c r="AV11" i="12" s="1"/>
  <c r="AV23" i="12"/>
  <c r="AV24" i="12"/>
  <c r="AX11" i="12" s="1"/>
  <c r="AX12" i="12" s="1"/>
  <c r="AX8" i="12"/>
  <c r="AX9" i="12" s="1"/>
  <c r="AX8" i="11"/>
  <c r="AX9" i="11" s="1"/>
  <c r="AV10" i="11"/>
  <c r="AV11" i="11" s="1"/>
  <c r="AV23" i="11"/>
  <c r="AV24" i="11"/>
  <c r="AX11" i="11" s="1"/>
  <c r="AX12" i="11" s="1"/>
  <c r="AV23" i="10"/>
  <c r="AX8" i="10"/>
  <c r="AX9" i="10" s="1"/>
  <c r="AD24" i="10"/>
  <c r="AV24" i="10" s="1"/>
  <c r="AX11" i="10" s="1"/>
  <c r="AX12" i="10" s="1"/>
  <c r="AV10" i="10"/>
  <c r="AV11" i="10" s="1"/>
  <c r="H37" i="9"/>
  <c r="H36" i="9"/>
  <c r="U12" i="9"/>
  <c r="AV21" i="9"/>
  <c r="AO11" i="12" l="1"/>
  <c r="AO4" i="12" s="1"/>
  <c r="AO5" i="12" s="1"/>
  <c r="AF11" i="12"/>
  <c r="AF4" i="12" s="1"/>
  <c r="AF5" i="12" s="1"/>
  <c r="AT11" i="12"/>
  <c r="AT4" i="12" s="1"/>
  <c r="AT5" i="12" s="1"/>
  <c r="AR11" i="12"/>
  <c r="AR4" i="12" s="1"/>
  <c r="AR5" i="12" s="1"/>
  <c r="AJ11" i="12"/>
  <c r="AJ4" i="12" s="1"/>
  <c r="AJ5" i="12" s="1"/>
  <c r="AK11" i="12"/>
  <c r="AK4" i="12" s="1"/>
  <c r="AK5" i="12" s="1"/>
  <c r="AS11" i="12"/>
  <c r="AS4" i="12" s="1"/>
  <c r="AS5" i="12" s="1"/>
  <c r="AL11" i="12"/>
  <c r="AL4" i="12" s="1"/>
  <c r="AL5" i="12" s="1"/>
  <c r="AI11" i="12"/>
  <c r="AI4" i="12" s="1"/>
  <c r="AI5" i="12" s="1"/>
  <c r="AU11" i="12"/>
  <c r="AU4" i="12" s="1"/>
  <c r="AU5" i="12" s="1"/>
  <c r="AG11" i="12"/>
  <c r="AG4" i="12" s="1"/>
  <c r="AG5" i="12" s="1"/>
  <c r="AP11" i="12"/>
  <c r="AP4" i="12" s="1"/>
  <c r="AP5" i="12" s="1"/>
  <c r="AM11" i="12"/>
  <c r="AM4" i="12" s="1"/>
  <c r="AM5" i="12" s="1"/>
  <c r="AN11" i="12"/>
  <c r="AN4" i="12" s="1"/>
  <c r="AN5" i="12" s="1"/>
  <c r="AH11" i="12"/>
  <c r="AH4" i="12" s="1"/>
  <c r="AH5" i="12" s="1"/>
  <c r="AE11" i="12"/>
  <c r="AE4" i="12" s="1"/>
  <c r="AE5" i="12" s="1"/>
  <c r="AD11" i="12"/>
  <c r="AD4" i="12" s="1"/>
  <c r="AD5" i="12" s="1"/>
  <c r="AQ11" i="12"/>
  <c r="AQ4" i="12" s="1"/>
  <c r="AQ5" i="12" s="1"/>
  <c r="AS11" i="11"/>
  <c r="AS4" i="11" s="1"/>
  <c r="AS5" i="11" s="1"/>
  <c r="AK11" i="11"/>
  <c r="AK4" i="11" s="1"/>
  <c r="AK5" i="11" s="1"/>
  <c r="AF11" i="11"/>
  <c r="AF4" i="11" s="1"/>
  <c r="AF5" i="11" s="1"/>
  <c r="AH11" i="11"/>
  <c r="AH4" i="11" s="1"/>
  <c r="AH5" i="11" s="1"/>
  <c r="AO11" i="11"/>
  <c r="AO4" i="11" s="1"/>
  <c r="AO5" i="11" s="1"/>
  <c r="AM11" i="11"/>
  <c r="AM4" i="11" s="1"/>
  <c r="AM5" i="11" s="1"/>
  <c r="AN11" i="11"/>
  <c r="AN4" i="11" s="1"/>
  <c r="AN5" i="11" s="1"/>
  <c r="AJ11" i="11"/>
  <c r="AJ4" i="11" s="1"/>
  <c r="AJ5" i="11" s="1"/>
  <c r="AI11" i="11"/>
  <c r="AI4" i="11" s="1"/>
  <c r="AI5" i="11" s="1"/>
  <c r="AD11" i="11"/>
  <c r="AD4" i="11" s="1"/>
  <c r="AD5" i="11" s="1"/>
  <c r="AE11" i="11"/>
  <c r="AE4" i="11" s="1"/>
  <c r="AE5" i="11" s="1"/>
  <c r="AQ11" i="11"/>
  <c r="AQ4" i="11" s="1"/>
  <c r="AQ5" i="11" s="1"/>
  <c r="AG11" i="11"/>
  <c r="AG4" i="11" s="1"/>
  <c r="AG5" i="11" s="1"/>
  <c r="AU11" i="11"/>
  <c r="AU4" i="11" s="1"/>
  <c r="AU5" i="11" s="1"/>
  <c r="AP11" i="11"/>
  <c r="AP4" i="11" s="1"/>
  <c r="AP5" i="11" s="1"/>
  <c r="AT11" i="11"/>
  <c r="AT4" i="11" s="1"/>
  <c r="AT5" i="11" s="1"/>
  <c r="AR11" i="11"/>
  <c r="AR4" i="11" s="1"/>
  <c r="AR5" i="11" s="1"/>
  <c r="AL11" i="11"/>
  <c r="AL4" i="11" s="1"/>
  <c r="AL5" i="11" s="1"/>
  <c r="AU11" i="10"/>
  <c r="AU4" i="10" s="1"/>
  <c r="AU5" i="10" s="1"/>
  <c r="AG11" i="10"/>
  <c r="AG4" i="10" s="1"/>
  <c r="AG5" i="10" s="1"/>
  <c r="AF11" i="10"/>
  <c r="AF4" i="10" s="1"/>
  <c r="AF5" i="10" s="1"/>
  <c r="AJ11" i="10"/>
  <c r="AJ4" i="10" s="1"/>
  <c r="AJ5" i="10" s="1"/>
  <c r="AN11" i="10"/>
  <c r="AN4" i="10" s="1"/>
  <c r="AN5" i="10" s="1"/>
  <c r="AS11" i="10"/>
  <c r="AS4" i="10" s="1"/>
  <c r="AS5" i="10" s="1"/>
  <c r="AE11" i="10"/>
  <c r="AE4" i="10" s="1"/>
  <c r="AE5" i="10" s="1"/>
  <c r="AT11" i="10"/>
  <c r="AT4" i="10" s="1"/>
  <c r="AT5" i="10" s="1"/>
  <c r="AH11" i="10"/>
  <c r="AH4" i="10" s="1"/>
  <c r="AH5" i="10" s="1"/>
  <c r="AP11" i="10"/>
  <c r="AP4" i="10" s="1"/>
  <c r="AP5" i="10" s="1"/>
  <c r="AL11" i="10"/>
  <c r="AL4" i="10" s="1"/>
  <c r="AL5" i="10" s="1"/>
  <c r="AD11" i="10"/>
  <c r="AD4" i="10" s="1"/>
  <c r="AD5" i="10" s="1"/>
  <c r="AR11" i="10"/>
  <c r="AR4" i="10" s="1"/>
  <c r="AR5" i="10" s="1"/>
  <c r="AQ11" i="10"/>
  <c r="AQ4" i="10" s="1"/>
  <c r="AQ5" i="10" s="1"/>
  <c r="AI11" i="10"/>
  <c r="AI4" i="10" s="1"/>
  <c r="AI5" i="10" s="1"/>
  <c r="AM11" i="10"/>
  <c r="AM4" i="10" s="1"/>
  <c r="AM5" i="10" s="1"/>
  <c r="AK11" i="10"/>
  <c r="AK4" i="10" s="1"/>
  <c r="AK5" i="10" s="1"/>
  <c r="AO11" i="10"/>
  <c r="AO4" i="10" s="1"/>
  <c r="AO5" i="10" s="1"/>
  <c r="I37" i="9"/>
  <c r="I36" i="9"/>
  <c r="AF18" i="9"/>
  <c r="AN18" i="9"/>
  <c r="AJ18" i="9"/>
  <c r="AM18" i="9"/>
  <c r="AK18" i="9"/>
  <c r="AL18" i="9"/>
  <c r="AV22" i="9"/>
  <c r="AO18" i="9"/>
  <c r="AE18" i="9"/>
  <c r="AI18" i="9"/>
  <c r="AG18" i="9"/>
  <c r="AD18" i="9"/>
  <c r="AH18" i="9"/>
  <c r="AV5" i="12" l="1"/>
  <c r="AV6" i="12" s="1"/>
  <c r="AQ6" i="12" s="1"/>
  <c r="P5" i="12" s="1"/>
  <c r="AV5" i="11"/>
  <c r="AV6" i="11" s="1"/>
  <c r="AK6" i="11" s="1"/>
  <c r="J5" i="11" s="1"/>
  <c r="AV5" i="10"/>
  <c r="AV6" i="10" s="1"/>
  <c r="AT6" i="10" s="1"/>
  <c r="S5" i="10" s="1"/>
  <c r="J37" i="9"/>
  <c r="J36" i="9"/>
  <c r="AP20" i="9"/>
  <c r="AP24" i="9" s="1"/>
  <c r="AQ20" i="9"/>
  <c r="AQ24" i="9" s="1"/>
  <c r="AU20" i="9"/>
  <c r="AU24" i="9" s="1"/>
  <c r="AT20" i="9"/>
  <c r="AT24" i="9" s="1"/>
  <c r="AR20" i="9"/>
  <c r="AR24" i="9" s="1"/>
  <c r="AS20" i="9"/>
  <c r="AS24" i="9" s="1"/>
  <c r="AS10" i="9"/>
  <c r="AP10" i="9"/>
  <c r="AT10" i="9"/>
  <c r="AQ10" i="9"/>
  <c r="AU10" i="9"/>
  <c r="AR10" i="9"/>
  <c r="AE10" i="9"/>
  <c r="AI10" i="9"/>
  <c r="AM10" i="9"/>
  <c r="AE20" i="9"/>
  <c r="AE24" i="9" s="1"/>
  <c r="AI20" i="9"/>
  <c r="AI24" i="9" s="1"/>
  <c r="AM20" i="9"/>
  <c r="AM24" i="9" s="1"/>
  <c r="AF10" i="9"/>
  <c r="AJ10" i="9"/>
  <c r="AN10" i="9"/>
  <c r="AF20" i="9"/>
  <c r="AF24" i="9" s="1"/>
  <c r="AJ20" i="9"/>
  <c r="AJ24" i="9" s="1"/>
  <c r="AN20" i="9"/>
  <c r="AN24" i="9" s="1"/>
  <c r="AG10" i="9"/>
  <c r="AK10" i="9"/>
  <c r="AO10" i="9"/>
  <c r="AG20" i="9"/>
  <c r="AG24" i="9" s="1"/>
  <c r="AK20" i="9"/>
  <c r="AK24" i="9" s="1"/>
  <c r="AO20" i="9"/>
  <c r="AO24" i="9" s="1"/>
  <c r="AH10" i="9"/>
  <c r="AL10" i="9"/>
  <c r="AD10" i="9"/>
  <c r="AH20" i="9"/>
  <c r="AH24" i="9" s="1"/>
  <c r="AL20" i="9"/>
  <c r="AL24" i="9" s="1"/>
  <c r="AD20" i="9"/>
  <c r="AQ7" i="12" l="1"/>
  <c r="P4" i="12" s="1"/>
  <c r="P8" i="12" s="1"/>
  <c r="AP6" i="12"/>
  <c r="O5" i="12" s="1"/>
  <c r="AG6" i="12"/>
  <c r="AG7" i="12" s="1"/>
  <c r="F4" i="12" s="1"/>
  <c r="F14" i="12" s="1"/>
  <c r="F18" i="12" s="1"/>
  <c r="AK6" i="12"/>
  <c r="J5" i="12" s="1"/>
  <c r="AR6" i="12"/>
  <c r="Q5" i="12" s="1"/>
  <c r="AU6" i="12"/>
  <c r="AS6" i="12"/>
  <c r="AH6" i="12"/>
  <c r="G5" i="12" s="1"/>
  <c r="AF6" i="12"/>
  <c r="AJ6" i="12"/>
  <c r="AJ7" i="12" s="1"/>
  <c r="I4" i="12" s="1"/>
  <c r="AT6" i="12"/>
  <c r="S5" i="12" s="1"/>
  <c r="AO6" i="12"/>
  <c r="AO7" i="12" s="1"/>
  <c r="N4" i="12" s="1"/>
  <c r="AM6" i="12"/>
  <c r="AD6" i="12"/>
  <c r="AL6" i="12"/>
  <c r="AL7" i="12" s="1"/>
  <c r="K4" i="12" s="1"/>
  <c r="K14" i="12" s="1"/>
  <c r="K18" i="12" s="1"/>
  <c r="AI6" i="12"/>
  <c r="H5" i="12" s="1"/>
  <c r="AN6" i="12"/>
  <c r="M5" i="12" s="1"/>
  <c r="AE6" i="12"/>
  <c r="AE7" i="12" s="1"/>
  <c r="D4" i="12" s="1"/>
  <c r="D14" i="12" s="1"/>
  <c r="D18" i="12" s="1"/>
  <c r="AP7" i="12"/>
  <c r="O4" i="12" s="1"/>
  <c r="O8" i="12" s="1"/>
  <c r="F5" i="12"/>
  <c r="AO6" i="11"/>
  <c r="N5" i="11" s="1"/>
  <c r="AM6" i="11"/>
  <c r="AM7" i="11" s="1"/>
  <c r="L4" i="11" s="1"/>
  <c r="AD6" i="11"/>
  <c r="AD7" i="11" s="1"/>
  <c r="AR6" i="11"/>
  <c r="Q5" i="11" s="1"/>
  <c r="AJ6" i="11"/>
  <c r="I5" i="11" s="1"/>
  <c r="AF6" i="11"/>
  <c r="AF7" i="11" s="1"/>
  <c r="E4" i="11" s="1"/>
  <c r="AU6" i="11"/>
  <c r="T5" i="11" s="1"/>
  <c r="AK7" i="11"/>
  <c r="J4" i="11" s="1"/>
  <c r="J8" i="11" s="1"/>
  <c r="AH6" i="11"/>
  <c r="G5" i="11" s="1"/>
  <c r="AS6" i="11"/>
  <c r="AS7" i="11" s="1"/>
  <c r="R4" i="11" s="1"/>
  <c r="AL6" i="11"/>
  <c r="AL7" i="11" s="1"/>
  <c r="K4" i="11" s="1"/>
  <c r="AI6" i="11"/>
  <c r="H5" i="11" s="1"/>
  <c r="AE6" i="11"/>
  <c r="D5" i="11" s="1"/>
  <c r="AT6" i="11"/>
  <c r="AT7" i="11" s="1"/>
  <c r="S4" i="11" s="1"/>
  <c r="AQ6" i="11"/>
  <c r="P5" i="11" s="1"/>
  <c r="AG6" i="11"/>
  <c r="F5" i="11" s="1"/>
  <c r="AN6" i="11"/>
  <c r="M5" i="11" s="1"/>
  <c r="AP6" i="11"/>
  <c r="AP7" i="11" s="1"/>
  <c r="O4" i="11" s="1"/>
  <c r="AR6" i="10"/>
  <c r="Q5" i="10" s="1"/>
  <c r="AE6" i="10"/>
  <c r="D5" i="10" s="1"/>
  <c r="AN6" i="10"/>
  <c r="M5" i="10" s="1"/>
  <c r="AM6" i="10"/>
  <c r="AM7" i="10" s="1"/>
  <c r="L4" i="10" s="1"/>
  <c r="D8" i="12"/>
  <c r="F8" i="12"/>
  <c r="AU7" i="11"/>
  <c r="T4" i="11" s="1"/>
  <c r="L5" i="11"/>
  <c r="AT7" i="10"/>
  <c r="S4" i="10" s="1"/>
  <c r="AK6" i="10"/>
  <c r="AD6" i="10"/>
  <c r="L5" i="10"/>
  <c r="AF6" i="10"/>
  <c r="AJ6" i="10"/>
  <c r="AG6" i="10"/>
  <c r="AU6" i="10"/>
  <c r="T5" i="10" s="1"/>
  <c r="AI6" i="10"/>
  <c r="AQ6" i="10"/>
  <c r="P5" i="10" s="1"/>
  <c r="AO6" i="10"/>
  <c r="AP6" i="10"/>
  <c r="O5" i="10" s="1"/>
  <c r="AL6" i="10"/>
  <c r="AS6" i="10"/>
  <c r="R5" i="10" s="1"/>
  <c r="AH6" i="10"/>
  <c r="K37" i="9"/>
  <c r="K36" i="9"/>
  <c r="AV10" i="9"/>
  <c r="AO11" i="9" s="1"/>
  <c r="AO4" i="9" s="1"/>
  <c r="AO5" i="9" s="1"/>
  <c r="AX8" i="9"/>
  <c r="AX9" i="9" s="1"/>
  <c r="AD24" i="9"/>
  <c r="AV24" i="9" s="1"/>
  <c r="AX11" i="9" s="1"/>
  <c r="AX12" i="9" s="1"/>
  <c r="AV23" i="9"/>
  <c r="I5" i="12" l="1"/>
  <c r="C5" i="11"/>
  <c r="AJ7" i="11"/>
  <c r="I4" i="11" s="1"/>
  <c r="I14" i="11" s="1"/>
  <c r="I18" i="11" s="1"/>
  <c r="AE7" i="10"/>
  <c r="D4" i="10" s="1"/>
  <c r="D8" i="10" s="1"/>
  <c r="AR7" i="11"/>
  <c r="Q4" i="11" s="1"/>
  <c r="Q8" i="11" s="1"/>
  <c r="AI7" i="11"/>
  <c r="H4" i="11" s="1"/>
  <c r="R5" i="11"/>
  <c r="AO7" i="11"/>
  <c r="N4" i="11" s="1"/>
  <c r="N8" i="11" s="1"/>
  <c r="AR7" i="12"/>
  <c r="Q4" i="12" s="1"/>
  <c r="Q14" i="12" s="1"/>
  <c r="Q18" i="12" s="1"/>
  <c r="AT7" i="12"/>
  <c r="S4" i="12" s="1"/>
  <c r="S8" i="12" s="1"/>
  <c r="K8" i="12"/>
  <c r="K20" i="12" s="1"/>
  <c r="N5" i="12"/>
  <c r="D5" i="12"/>
  <c r="AK7" i="12"/>
  <c r="J4" i="12" s="1"/>
  <c r="J8" i="12" s="1"/>
  <c r="AH7" i="12"/>
  <c r="G4" i="12" s="1"/>
  <c r="G8" i="12" s="1"/>
  <c r="R5" i="12"/>
  <c r="AS7" i="12"/>
  <c r="R4" i="12" s="1"/>
  <c r="P14" i="12"/>
  <c r="P18" i="12" s="1"/>
  <c r="P20" i="12" s="1"/>
  <c r="AN7" i="12"/>
  <c r="M4" i="12" s="1"/>
  <c r="M8" i="12" s="1"/>
  <c r="AD7" i="12"/>
  <c r="C4" i="12" s="1"/>
  <c r="C14" i="12" s="1"/>
  <c r="C5" i="12"/>
  <c r="AU7" i="12"/>
  <c r="T4" i="12" s="1"/>
  <c r="T5" i="12"/>
  <c r="E5" i="12"/>
  <c r="AF7" i="12"/>
  <c r="E4" i="12" s="1"/>
  <c r="AM7" i="12"/>
  <c r="L4" i="12" s="1"/>
  <c r="L5" i="12"/>
  <c r="AI7" i="12"/>
  <c r="H4" i="12" s="1"/>
  <c r="H8" i="12" s="1"/>
  <c r="K5" i="12"/>
  <c r="O14" i="12"/>
  <c r="O18" i="12" s="1"/>
  <c r="O20" i="12" s="1"/>
  <c r="AH7" i="11"/>
  <c r="G4" i="11" s="1"/>
  <c r="G8" i="11" s="1"/>
  <c r="O5" i="11"/>
  <c r="AQ7" i="11"/>
  <c r="P4" i="11" s="1"/>
  <c r="P14" i="11" s="1"/>
  <c r="P18" i="11" s="1"/>
  <c r="J14" i="11"/>
  <c r="J18" i="11" s="1"/>
  <c r="E5" i="11"/>
  <c r="S5" i="11"/>
  <c r="AE7" i="11"/>
  <c r="D4" i="11" s="1"/>
  <c r="D14" i="11" s="1"/>
  <c r="D18" i="11" s="1"/>
  <c r="AN7" i="11"/>
  <c r="M4" i="11" s="1"/>
  <c r="M8" i="11" s="1"/>
  <c r="K5" i="11"/>
  <c r="AG7" i="11"/>
  <c r="F4" i="11" s="1"/>
  <c r="F8" i="11" s="1"/>
  <c r="AN7" i="10"/>
  <c r="M4" i="10" s="1"/>
  <c r="M14" i="10" s="1"/>
  <c r="M18" i="10" s="1"/>
  <c r="AR7" i="10"/>
  <c r="Q4" i="10" s="1"/>
  <c r="Q14" i="10" s="1"/>
  <c r="Q18" i="10" s="1"/>
  <c r="S8" i="10"/>
  <c r="S14" i="10"/>
  <c r="S18" i="10" s="1"/>
  <c r="F20" i="12"/>
  <c r="I8" i="12"/>
  <c r="I14" i="12"/>
  <c r="I18" i="12" s="1"/>
  <c r="D20" i="12"/>
  <c r="N8" i="12"/>
  <c r="N14" i="12"/>
  <c r="N18" i="12" s="1"/>
  <c r="S8" i="11"/>
  <c r="S14" i="11"/>
  <c r="S18" i="11" s="1"/>
  <c r="E8" i="11"/>
  <c r="E14" i="11"/>
  <c r="E18" i="11" s="1"/>
  <c r="O8" i="11"/>
  <c r="O14" i="11"/>
  <c r="O18" i="11" s="1"/>
  <c r="T8" i="11"/>
  <c r="T14" i="11"/>
  <c r="T18" i="11" s="1"/>
  <c r="C4" i="11"/>
  <c r="K8" i="11"/>
  <c r="K14" i="11"/>
  <c r="K18" i="11" s="1"/>
  <c r="R8" i="11"/>
  <c r="R14" i="11"/>
  <c r="R18" i="11" s="1"/>
  <c r="L8" i="11"/>
  <c r="L14" i="11"/>
  <c r="L18" i="11" s="1"/>
  <c r="H8" i="11"/>
  <c r="H14" i="11"/>
  <c r="H18" i="11" s="1"/>
  <c r="J20" i="11"/>
  <c r="AD7" i="10"/>
  <c r="C5" i="10"/>
  <c r="AQ7" i="10"/>
  <c r="P4" i="10" s="1"/>
  <c r="AS7" i="10"/>
  <c r="R4" i="10" s="1"/>
  <c r="AL7" i="10"/>
  <c r="K4" i="10" s="1"/>
  <c r="K5" i="10"/>
  <c r="H5" i="10"/>
  <c r="AI7" i="10"/>
  <c r="H4" i="10" s="1"/>
  <c r="J5" i="10"/>
  <c r="AK7" i="10"/>
  <c r="J4" i="10" s="1"/>
  <c r="L8" i="10"/>
  <c r="L14" i="10"/>
  <c r="L18" i="10" s="1"/>
  <c r="AU7" i="10"/>
  <c r="T4" i="10" s="1"/>
  <c r="N5" i="10"/>
  <c r="AO7" i="10"/>
  <c r="N4" i="10" s="1"/>
  <c r="AF7" i="10"/>
  <c r="E4" i="10" s="1"/>
  <c r="E5" i="10"/>
  <c r="G5" i="10"/>
  <c r="AH7" i="10"/>
  <c r="G4" i="10" s="1"/>
  <c r="AP7" i="10"/>
  <c r="O4" i="10" s="1"/>
  <c r="F5" i="10"/>
  <c r="AG7" i="10"/>
  <c r="F4" i="10" s="1"/>
  <c r="AJ7" i="10"/>
  <c r="I4" i="10" s="1"/>
  <c r="I5" i="10"/>
  <c r="L37" i="9"/>
  <c r="L36" i="9"/>
  <c r="AR11" i="9"/>
  <c r="AR4" i="9" s="1"/>
  <c r="AR5" i="9" s="1"/>
  <c r="AS11" i="9"/>
  <c r="AS4" i="9" s="1"/>
  <c r="AS5" i="9" s="1"/>
  <c r="AT11" i="9"/>
  <c r="AT4" i="9" s="1"/>
  <c r="AT5" i="9" s="1"/>
  <c r="AP11" i="9"/>
  <c r="AP4" i="9" s="1"/>
  <c r="AP5" i="9" s="1"/>
  <c r="AU11" i="9"/>
  <c r="AU4" i="9" s="1"/>
  <c r="AU5" i="9" s="1"/>
  <c r="AQ11" i="9"/>
  <c r="AQ4" i="9" s="1"/>
  <c r="AQ5" i="9" s="1"/>
  <c r="AH11" i="9"/>
  <c r="AH4" i="9" s="1"/>
  <c r="AH5" i="9" s="1"/>
  <c r="AK11" i="9"/>
  <c r="AK4" i="9" s="1"/>
  <c r="AK5" i="9" s="1"/>
  <c r="AJ11" i="9"/>
  <c r="AJ4" i="9" s="1"/>
  <c r="AJ5" i="9" s="1"/>
  <c r="AV11" i="9"/>
  <c r="AG11" i="9"/>
  <c r="AG4" i="9" s="1"/>
  <c r="AG5" i="9" s="1"/>
  <c r="AI11" i="9"/>
  <c r="AI4" i="9" s="1"/>
  <c r="AI5" i="9" s="1"/>
  <c r="AE11" i="9"/>
  <c r="AE4" i="9" s="1"/>
  <c r="AE5" i="9" s="1"/>
  <c r="AL11" i="9"/>
  <c r="AL4" i="9" s="1"/>
  <c r="AL5" i="9" s="1"/>
  <c r="AN11" i="9"/>
  <c r="AN4" i="9" s="1"/>
  <c r="AN5" i="9" s="1"/>
  <c r="AD11" i="9"/>
  <c r="AD4" i="9" s="1"/>
  <c r="AD5" i="9" s="1"/>
  <c r="AM11" i="9"/>
  <c r="AM4" i="9" s="1"/>
  <c r="AM5" i="9" s="1"/>
  <c r="AF11" i="9"/>
  <c r="AF4" i="9" s="1"/>
  <c r="AF5" i="9" s="1"/>
  <c r="Q14" i="11" l="1"/>
  <c r="Q18" i="11" s="1"/>
  <c r="Q20" i="11" s="1"/>
  <c r="P8" i="11"/>
  <c r="Q8" i="12"/>
  <c r="Q20" i="12" s="1"/>
  <c r="S14" i="12"/>
  <c r="S18" i="12" s="1"/>
  <c r="S20" i="12" s="1"/>
  <c r="N14" i="11"/>
  <c r="N18" i="11" s="1"/>
  <c r="N20" i="11" s="1"/>
  <c r="I8" i="11"/>
  <c r="I20" i="11" s="1"/>
  <c r="D14" i="10"/>
  <c r="D18" i="10" s="1"/>
  <c r="M8" i="10"/>
  <c r="M20" i="10" s="1"/>
  <c r="V5" i="11"/>
  <c r="G14" i="12"/>
  <c r="G18" i="12" s="1"/>
  <c r="G20" i="12" s="1"/>
  <c r="J14" i="12"/>
  <c r="J18" i="12" s="1"/>
  <c r="J20" i="12" s="1"/>
  <c r="C8" i="12"/>
  <c r="U4" i="12"/>
  <c r="U5" i="12" s="1"/>
  <c r="AV7" i="12"/>
  <c r="V4" i="12"/>
  <c r="H14" i="12"/>
  <c r="H18" i="12" s="1"/>
  <c r="H20" i="12" s="1"/>
  <c r="V5" i="12"/>
  <c r="T8" i="12"/>
  <c r="T14" i="12"/>
  <c r="T18" i="12" s="1"/>
  <c r="L8" i="12"/>
  <c r="L14" i="12"/>
  <c r="L18" i="12" s="1"/>
  <c r="M14" i="12"/>
  <c r="M18" i="12" s="1"/>
  <c r="M20" i="12" s="1"/>
  <c r="E8" i="12"/>
  <c r="E14" i="12"/>
  <c r="E18" i="12" s="1"/>
  <c r="R14" i="12"/>
  <c r="R18" i="12" s="1"/>
  <c r="R8" i="12"/>
  <c r="G14" i="11"/>
  <c r="G18" i="11" s="1"/>
  <c r="G20" i="11" s="1"/>
  <c r="D8" i="11"/>
  <c r="D20" i="11" s="1"/>
  <c r="F14" i="11"/>
  <c r="F18" i="11" s="1"/>
  <c r="F20" i="11" s="1"/>
  <c r="M14" i="11"/>
  <c r="M18" i="11" s="1"/>
  <c r="M20" i="11" s="1"/>
  <c r="AV7" i="11"/>
  <c r="O20" i="11"/>
  <c r="L20" i="11"/>
  <c r="S20" i="11"/>
  <c r="P20" i="11"/>
  <c r="Q8" i="10"/>
  <c r="Q20" i="10" s="1"/>
  <c r="O8" i="10"/>
  <c r="O14" i="10"/>
  <c r="O18" i="10" s="1"/>
  <c r="P14" i="10"/>
  <c r="P18" i="10" s="1"/>
  <c r="P8" i="10"/>
  <c r="S20" i="10"/>
  <c r="R14" i="10"/>
  <c r="R18" i="10" s="1"/>
  <c r="R8" i="10"/>
  <c r="T8" i="10"/>
  <c r="T14" i="10"/>
  <c r="T18" i="10" s="1"/>
  <c r="N20" i="12"/>
  <c r="I20" i="12"/>
  <c r="C18" i="12"/>
  <c r="R20" i="11"/>
  <c r="H20" i="11"/>
  <c r="K20" i="11"/>
  <c r="T20" i="11"/>
  <c r="E20" i="11"/>
  <c r="V4" i="11"/>
  <c r="U4" i="11"/>
  <c r="U5" i="11" s="1"/>
  <c r="C8" i="11"/>
  <c r="C14" i="11"/>
  <c r="G8" i="10"/>
  <c r="G14" i="10"/>
  <c r="G18" i="10" s="1"/>
  <c r="V5" i="10"/>
  <c r="N8" i="10"/>
  <c r="N14" i="10"/>
  <c r="N18" i="10" s="1"/>
  <c r="H8" i="10"/>
  <c r="H14" i="10"/>
  <c r="H18" i="10" s="1"/>
  <c r="D20" i="10"/>
  <c r="K8" i="10"/>
  <c r="K14" i="10"/>
  <c r="K18" i="10" s="1"/>
  <c r="AV7" i="10"/>
  <c r="C4" i="10"/>
  <c r="I8" i="10"/>
  <c r="I14" i="10"/>
  <c r="I18" i="10" s="1"/>
  <c r="E14" i="10"/>
  <c r="E18" i="10" s="1"/>
  <c r="E8" i="10"/>
  <c r="L20" i="10"/>
  <c r="F8" i="10"/>
  <c r="F14" i="10"/>
  <c r="F18" i="10" s="1"/>
  <c r="J8" i="10"/>
  <c r="J14" i="10"/>
  <c r="J18" i="10" s="1"/>
  <c r="M37" i="9"/>
  <c r="M36" i="9"/>
  <c r="AV5" i="9"/>
  <c r="AV6" i="9" s="1"/>
  <c r="C20" i="12" l="1"/>
  <c r="R20" i="10"/>
  <c r="V8" i="12"/>
  <c r="U14" i="12"/>
  <c r="E20" i="12"/>
  <c r="L20" i="12"/>
  <c r="U8" i="12"/>
  <c r="R20" i="12"/>
  <c r="T20" i="12"/>
  <c r="P20" i="10"/>
  <c r="U4" i="10"/>
  <c r="U5" i="10" s="1"/>
  <c r="V4" i="10"/>
  <c r="T20" i="10"/>
  <c r="O20" i="10"/>
  <c r="E20" i="10"/>
  <c r="G20" i="10"/>
  <c r="P21" i="12"/>
  <c r="M21" i="12"/>
  <c r="K21" i="12"/>
  <c r="J21" i="12"/>
  <c r="N21" i="12"/>
  <c r="V18" i="12"/>
  <c r="U18" i="12"/>
  <c r="I21" i="12"/>
  <c r="S21" i="12"/>
  <c r="V8" i="11"/>
  <c r="U8" i="11"/>
  <c r="U14" i="11"/>
  <c r="C18" i="11"/>
  <c r="C20" i="11" s="1"/>
  <c r="Q21" i="11" s="1"/>
  <c r="N20" i="10"/>
  <c r="K20" i="10"/>
  <c r="J20" i="10"/>
  <c r="I20" i="10"/>
  <c r="F20" i="10"/>
  <c r="C8" i="10"/>
  <c r="C14" i="10"/>
  <c r="H20" i="10"/>
  <c r="N37" i="9"/>
  <c r="N36" i="9"/>
  <c r="L38" i="9" s="1"/>
  <c r="AH6" i="9"/>
  <c r="AH7" i="9" s="1"/>
  <c r="G4" i="9" s="1"/>
  <c r="G8" i="9" s="1"/>
  <c r="AT6" i="9"/>
  <c r="AU6" i="9"/>
  <c r="AP6" i="9"/>
  <c r="AQ6" i="9"/>
  <c r="AR6" i="9"/>
  <c r="AS6" i="9"/>
  <c r="AF6" i="9"/>
  <c r="AF7" i="9" s="1"/>
  <c r="E4" i="9" s="1"/>
  <c r="AE6" i="9"/>
  <c r="AE7" i="9" s="1"/>
  <c r="D4" i="9" s="1"/>
  <c r="AK6" i="9"/>
  <c r="J5" i="9" s="1"/>
  <c r="AM6" i="9"/>
  <c r="AM7" i="9" s="1"/>
  <c r="L4" i="9" s="1"/>
  <c r="AG6" i="9"/>
  <c r="AG7" i="9" s="1"/>
  <c r="F4" i="9" s="1"/>
  <c r="AN6" i="9"/>
  <c r="M5" i="9" s="1"/>
  <c r="AI6" i="9"/>
  <c r="AI7" i="9" s="1"/>
  <c r="H4" i="9" s="1"/>
  <c r="AD6" i="9"/>
  <c r="AD7" i="9" s="1"/>
  <c r="AL6" i="9"/>
  <c r="K5" i="9" s="1"/>
  <c r="AJ6" i="9"/>
  <c r="AJ7" i="9" s="1"/>
  <c r="I4" i="9" s="1"/>
  <c r="AO6" i="9"/>
  <c r="AO7" i="9" s="1"/>
  <c r="N4" i="9" s="1"/>
  <c r="D38" i="9" l="1"/>
  <c r="K38" i="9"/>
  <c r="R38" i="9"/>
  <c r="M38" i="9"/>
  <c r="N38" i="9"/>
  <c r="E38" i="9"/>
  <c r="S38" i="9"/>
  <c r="O38" i="9"/>
  <c r="G38" i="9"/>
  <c r="Q38" i="9"/>
  <c r="H38" i="9"/>
  <c r="J38" i="9"/>
  <c r="P38" i="9"/>
  <c r="C38" i="9"/>
  <c r="I38" i="9"/>
  <c r="F38" i="9"/>
  <c r="T38" i="9"/>
  <c r="F21" i="12"/>
  <c r="G21" i="12"/>
  <c r="Q21" i="12"/>
  <c r="H21" i="12"/>
  <c r="U20" i="12"/>
  <c r="E21" i="12"/>
  <c r="L21" i="12"/>
  <c r="V20" i="12"/>
  <c r="C21" i="12"/>
  <c r="T21" i="12"/>
  <c r="D21" i="12"/>
  <c r="R21" i="12"/>
  <c r="O21" i="12"/>
  <c r="G21" i="11"/>
  <c r="D21" i="11"/>
  <c r="R21" i="11"/>
  <c r="H21" i="11"/>
  <c r="K21" i="11"/>
  <c r="E21" i="11"/>
  <c r="T21" i="11"/>
  <c r="V18" i="11"/>
  <c r="U18" i="11"/>
  <c r="V20" i="11"/>
  <c r="U20" i="11"/>
  <c r="C21" i="11"/>
  <c r="I21" i="11"/>
  <c r="N21" i="11"/>
  <c r="S21" i="11"/>
  <c r="J21" i="11"/>
  <c r="F21" i="11"/>
  <c r="L21" i="11"/>
  <c r="O21" i="11"/>
  <c r="P21" i="11"/>
  <c r="M21" i="11"/>
  <c r="U14" i="10"/>
  <c r="C18" i="10"/>
  <c r="C20" i="10" s="1"/>
  <c r="T21" i="10" s="1"/>
  <c r="U8" i="10"/>
  <c r="V8" i="10"/>
  <c r="O37" i="9"/>
  <c r="O36" i="9"/>
  <c r="G14" i="9"/>
  <c r="G18" i="9" s="1"/>
  <c r="G20" i="9" s="1"/>
  <c r="G5" i="9"/>
  <c r="AS7" i="9"/>
  <c r="R4" i="9" s="1"/>
  <c r="R14" i="9" s="1"/>
  <c r="R18" i="9" s="1"/>
  <c r="R5" i="9"/>
  <c r="AU7" i="9"/>
  <c r="T4" i="9" s="1"/>
  <c r="T8" i="9" s="1"/>
  <c r="T5" i="9"/>
  <c r="AR7" i="9"/>
  <c r="Q4" i="9" s="1"/>
  <c r="Q8" i="9" s="1"/>
  <c r="Q5" i="9"/>
  <c r="AT7" i="9"/>
  <c r="S4" i="9" s="1"/>
  <c r="S14" i="9" s="1"/>
  <c r="S18" i="9" s="1"/>
  <c r="S5" i="9"/>
  <c r="AP7" i="9"/>
  <c r="O4" i="9" s="1"/>
  <c r="O14" i="9" s="1"/>
  <c r="O18" i="9" s="1"/>
  <c r="O5" i="9"/>
  <c r="AQ7" i="9"/>
  <c r="P4" i="9" s="1"/>
  <c r="P14" i="9" s="1"/>
  <c r="P18" i="9" s="1"/>
  <c r="P5" i="9"/>
  <c r="C4" i="9"/>
  <c r="AN7" i="9"/>
  <c r="M4" i="9" s="1"/>
  <c r="M14" i="9" s="1"/>
  <c r="M18" i="9" s="1"/>
  <c r="D5" i="9"/>
  <c r="L5" i="9"/>
  <c r="E5" i="9"/>
  <c r="AL7" i="9"/>
  <c r="K4" i="9" s="1"/>
  <c r="K14" i="9" s="1"/>
  <c r="K18" i="9" s="1"/>
  <c r="H5" i="9"/>
  <c r="AK7" i="9"/>
  <c r="J4" i="9" s="1"/>
  <c r="J8" i="9" s="1"/>
  <c r="N5" i="9"/>
  <c r="F5" i="9"/>
  <c r="I5" i="9"/>
  <c r="C5" i="9"/>
  <c r="F14" i="9"/>
  <c r="F18" i="9" s="1"/>
  <c r="F8" i="9"/>
  <c r="L14" i="9"/>
  <c r="L18" i="9" s="1"/>
  <c r="L8" i="9"/>
  <c r="H8" i="9"/>
  <c r="H14" i="9"/>
  <c r="H18" i="9" s="1"/>
  <c r="D14" i="9"/>
  <c r="D18" i="9" s="1"/>
  <c r="D8" i="9"/>
  <c r="E8" i="9"/>
  <c r="E14" i="9"/>
  <c r="E18" i="9" s="1"/>
  <c r="N8" i="9"/>
  <c r="N14" i="9"/>
  <c r="N18" i="9" s="1"/>
  <c r="I8" i="9"/>
  <c r="I14" i="9"/>
  <c r="I18" i="9" s="1"/>
  <c r="Q21" i="10" l="1"/>
  <c r="S21" i="10"/>
  <c r="P21" i="10"/>
  <c r="R21" i="10"/>
  <c r="O21" i="10"/>
  <c r="V20" i="10"/>
  <c r="U20" i="10"/>
  <c r="C21" i="10"/>
  <c r="M21" i="10"/>
  <c r="L21" i="10"/>
  <c r="E21" i="10"/>
  <c r="D21" i="10"/>
  <c r="G21" i="10"/>
  <c r="F21" i="10"/>
  <c r="N21" i="10"/>
  <c r="H21" i="10"/>
  <c r="I21" i="10"/>
  <c r="K21" i="10"/>
  <c r="J21" i="10"/>
  <c r="V18" i="10"/>
  <c r="U18" i="10"/>
  <c r="O8" i="9"/>
  <c r="O20" i="9" s="1"/>
  <c r="P37" i="9"/>
  <c r="P36" i="9"/>
  <c r="R8" i="9"/>
  <c r="R20" i="9" s="1"/>
  <c r="Q14" i="9"/>
  <c r="Q18" i="9" s="1"/>
  <c r="Q20" i="9" s="1"/>
  <c r="V4" i="9"/>
  <c r="P8" i="9"/>
  <c r="P20" i="9" s="1"/>
  <c r="S8" i="9"/>
  <c r="S20" i="9" s="1"/>
  <c r="T14" i="9"/>
  <c r="T18" i="9" s="1"/>
  <c r="T20" i="9" s="1"/>
  <c r="C8" i="9"/>
  <c r="U4" i="9"/>
  <c r="U5" i="9" s="1"/>
  <c r="AV7" i="9"/>
  <c r="C14" i="9"/>
  <c r="C18" i="9" s="1"/>
  <c r="M8" i="9"/>
  <c r="M20" i="9" s="1"/>
  <c r="J14" i="9"/>
  <c r="J18" i="9" s="1"/>
  <c r="K8" i="9"/>
  <c r="K20" i="9" s="1"/>
  <c r="N20" i="9"/>
  <c r="V5" i="9"/>
  <c r="E20" i="9"/>
  <c r="H20" i="9"/>
  <c r="D20" i="9"/>
  <c r="L20" i="9"/>
  <c r="F20" i="9"/>
  <c r="I20" i="9"/>
  <c r="H21" i="9" l="1"/>
  <c r="Q37" i="9"/>
  <c r="Q36" i="9"/>
  <c r="V8" i="9"/>
  <c r="U8" i="9"/>
  <c r="C20" i="9"/>
  <c r="J20" i="9"/>
  <c r="J21" i="9" s="1"/>
  <c r="U14" i="9"/>
  <c r="U18" i="9"/>
  <c r="V18" i="9"/>
  <c r="E21" i="9" l="1"/>
  <c r="D21" i="9"/>
  <c r="M21" i="9"/>
  <c r="T21" i="9"/>
  <c r="Q21" i="9"/>
  <c r="I21" i="9"/>
  <c r="N21" i="9"/>
  <c r="C21" i="9"/>
  <c r="G21" i="9"/>
  <c r="K21" i="9"/>
  <c r="R21" i="9"/>
  <c r="O21" i="9"/>
  <c r="P21" i="9"/>
  <c r="L21" i="9"/>
  <c r="F21" i="9"/>
  <c r="S21" i="9"/>
  <c r="R36" i="9"/>
  <c r="R37" i="9"/>
  <c r="U20" i="9"/>
  <c r="V20" i="9"/>
  <c r="S37" i="9" l="1"/>
  <c r="S36" i="9"/>
  <c r="T36" i="9" l="1"/>
  <c r="U36" i="9" s="1"/>
  <c r="T37" i="9"/>
  <c r="U31" i="9"/>
  <c r="U37" i="9" s="1"/>
</calcChain>
</file>

<file path=xl/sharedStrings.xml><?xml version="1.0" encoding="utf-8"?>
<sst xmlns="http://schemas.openxmlformats.org/spreadsheetml/2006/main" count="151" uniqueCount="39">
  <si>
    <t>No of Meals Sold</t>
  </si>
  <si>
    <t>Total Income</t>
  </si>
  <si>
    <t>Variable Cost</t>
  </si>
  <si>
    <t>Total Food Cost</t>
  </si>
  <si>
    <t>Rent/staff</t>
  </si>
  <si>
    <t>Total Costs</t>
  </si>
  <si>
    <t>Weekly Profit</t>
  </si>
  <si>
    <t>Avg</t>
  </si>
  <si>
    <t>TOTAL</t>
  </si>
  <si>
    <t>Market share</t>
  </si>
  <si>
    <t>Rank</t>
  </si>
  <si>
    <t>AVERAGE</t>
  </si>
  <si>
    <t>Demand Curve</t>
  </si>
  <si>
    <t>Price</t>
  </si>
  <si>
    <t>Restaurants</t>
  </si>
  <si>
    <t>Unit $ Margin</t>
  </si>
  <si>
    <t>Start</t>
  </si>
  <si>
    <t>Rnd 1</t>
  </si>
  <si>
    <t>Rnd 2</t>
  </si>
  <si>
    <t>Rnd 3</t>
  </si>
  <si>
    <t>Rnd 5</t>
  </si>
  <si>
    <t>Rnd 4</t>
  </si>
  <si>
    <t>This game is designed for teaching purposes only - it is NOT a business planning tool.</t>
  </si>
  <si>
    <t xml:space="preserve">Full instructions are available at: </t>
  </si>
  <si>
    <t>geoff@greatideasforteachingmarketing.com</t>
  </si>
  <si>
    <t>https://www.greatideasforteachingmarketing.com/restaurant-pricing-game/</t>
  </si>
  <si>
    <t xml:space="preserve">For further information, email Geoff: </t>
  </si>
  <si>
    <t>Copyright (2023): Great Ideas for Teaching Marketing (Geoff Fripp)</t>
  </si>
  <si>
    <t>It is distributed FREE to learning institutions and training organizations. It is NOT for resale for modification.</t>
  </si>
  <si>
    <t xml:space="preserve">Note there are </t>
  </si>
  <si>
    <t>two charts below</t>
  </si>
  <si>
    <t>Both charts are</t>
  </si>
  <si>
    <t>have the same data</t>
  </si>
  <si>
    <t>But one is a line</t>
  </si>
  <si>
    <t xml:space="preserve">bar chart </t>
  </si>
  <si>
    <t xml:space="preserve">chart and one is a </t>
  </si>
  <si>
    <t>Choose the one that</t>
  </si>
  <si>
    <t>works best for your</t>
  </si>
  <si>
    <t>studuent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</si>
</sst>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5" xfId="1" applyFont="1" applyFill="1" applyBorder="1" applyAlignment="1" applyProtection="1">
      <alignment horizontal="center"/>
      <protection locked="0"/>
    </xf>
    <xf numFmtId="3" fontId="3" fillId="4" borderId="4" xfId="1" applyNumberFormat="1" applyFont="1" applyFill="1" applyBorder="1" applyAlignment="1" applyProtection="1">
      <alignment horizontal="center"/>
      <protection locked="0"/>
    </xf>
    <xf numFmtId="3" fontId="3" fillId="4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5" fillId="0" borderId="8" xfId="1" applyNumberFormat="1" applyFont="1" applyBorder="1" applyProtection="1"/>
    <xf numFmtId="0" fontId="0" fillId="0" borderId="8" xfId="0" applyBorder="1"/>
    <xf numFmtId="0" fontId="3" fillId="0" borderId="8" xfId="0" applyFont="1" applyBorder="1" applyAlignment="1">
      <alignment horizontal="center"/>
    </xf>
    <xf numFmtId="164" fontId="3" fillId="0" borderId="0" xfId="1" applyNumberFormat="1" applyFont="1" applyBorder="1" applyAlignment="1" applyProtection="1">
      <alignment horizontal="center"/>
    </xf>
    <xf numFmtId="164" fontId="7" fillId="0" borderId="8" xfId="1" applyNumberFormat="1" applyFont="1" applyBorder="1" applyProtection="1"/>
    <xf numFmtId="164" fontId="7" fillId="0" borderId="8" xfId="0" applyNumberFormat="1" applyFont="1" applyBorder="1"/>
    <xf numFmtId="0" fontId="6" fillId="0" borderId="8" xfId="0" applyFont="1" applyBorder="1" applyAlignment="1">
      <alignment horizontal="center"/>
    </xf>
    <xf numFmtId="165" fontId="6" fillId="0" borderId="0" xfId="2" applyNumberFormat="1" applyFont="1" applyBorder="1" applyAlignment="1" applyProtection="1">
      <alignment horizontal="right"/>
    </xf>
    <xf numFmtId="165" fontId="6" fillId="0" borderId="0" xfId="1" applyNumberFormat="1" applyFont="1" applyBorder="1" applyAlignment="1" applyProtection="1">
      <alignment horizontal="right"/>
    </xf>
    <xf numFmtId="165" fontId="6" fillId="0" borderId="8" xfId="1" applyNumberFormat="1" applyFont="1" applyBorder="1" applyAlignment="1" applyProtection="1">
      <alignment horizontal="right"/>
    </xf>
    <xf numFmtId="9" fontId="6" fillId="0" borderId="8" xfId="2" applyFont="1" applyBorder="1" applyProtection="1"/>
    <xf numFmtId="0" fontId="3" fillId="2" borderId="1" xfId="0" applyFont="1" applyFill="1" applyBorder="1" applyAlignment="1">
      <alignment horizontal="center"/>
    </xf>
    <xf numFmtId="43" fontId="7" fillId="2" borderId="1" xfId="1" applyFont="1" applyFill="1" applyBorder="1" applyProtection="1"/>
    <xf numFmtId="0" fontId="5" fillId="0" borderId="1" xfId="0" applyFont="1" applyBorder="1"/>
    <xf numFmtId="0" fontId="2" fillId="0" borderId="8" xfId="0" applyFont="1" applyBorder="1" applyAlignment="1">
      <alignment horizontal="center"/>
    </xf>
    <xf numFmtId="164" fontId="2" fillId="0" borderId="0" xfId="1" applyNumberFormat="1" applyFont="1" applyBorder="1" applyAlignment="1" applyProtection="1">
      <alignment horizontal="center"/>
    </xf>
    <xf numFmtId="0" fontId="5" fillId="0" borderId="8" xfId="0" applyFont="1" applyBorder="1"/>
    <xf numFmtId="3" fontId="2" fillId="0" borderId="0" xfId="1" applyNumberFormat="1" applyFont="1" applyBorder="1" applyAlignment="1" applyProtection="1">
      <alignment horizontal="center"/>
    </xf>
    <xf numFmtId="43" fontId="7" fillId="0" borderId="8" xfId="1" applyFont="1" applyBorder="1" applyProtection="1"/>
    <xf numFmtId="3" fontId="2" fillId="0" borderId="0" xfId="0" applyNumberFormat="1" applyFont="1" applyAlignment="1">
      <alignment horizontal="center"/>
    </xf>
    <xf numFmtId="0" fontId="0" fillId="0" borderId="8" xfId="0" applyBorder="1" applyAlignment="1">
      <alignment horizontal="center"/>
    </xf>
    <xf numFmtId="3" fontId="0" fillId="0" borderId="0" xfId="0" applyNumberFormat="1"/>
    <xf numFmtId="0" fontId="2" fillId="0" borderId="10" xfId="0" applyFont="1" applyBorder="1" applyAlignment="1">
      <alignment horizontal="center"/>
    </xf>
    <xf numFmtId="3" fontId="2" fillId="0" borderId="3" xfId="1" applyNumberFormat="1" applyFont="1" applyBorder="1" applyAlignment="1" applyProtection="1">
      <alignment horizontal="center"/>
    </xf>
    <xf numFmtId="164" fontId="7" fillId="0" borderId="10" xfId="1" applyNumberFormat="1" applyFont="1" applyBorder="1" applyProtection="1"/>
    <xf numFmtId="0" fontId="5" fillId="0" borderId="10" xfId="0" applyFont="1" applyBorder="1"/>
    <xf numFmtId="0" fontId="3" fillId="4" borderId="1" xfId="0" applyFont="1" applyFill="1" applyBorder="1" applyAlignment="1">
      <alignment horizontal="center"/>
    </xf>
    <xf numFmtId="164" fontId="3" fillId="4" borderId="6" xfId="1" applyNumberFormat="1" applyFont="1" applyFill="1" applyBorder="1" applyAlignment="1" applyProtection="1">
      <alignment horizontal="center"/>
    </xf>
    <xf numFmtId="164" fontId="7" fillId="4" borderId="1" xfId="1" applyNumberFormat="1" applyFont="1" applyFill="1" applyBorder="1" applyProtection="1"/>
    <xf numFmtId="164" fontId="7" fillId="4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5" fillId="0" borderId="9" xfId="0" applyFont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4" fillId="3" borderId="1" xfId="1" applyNumberFormat="1" applyFont="1" applyFill="1" applyBorder="1" applyAlignment="1" applyProtection="1">
      <alignment horizontal="center"/>
    </xf>
    <xf numFmtId="0" fontId="3" fillId="3" borderId="5" xfId="0" applyFont="1" applyFill="1" applyBorder="1" applyAlignment="1">
      <alignment horizontal="center"/>
    </xf>
    <xf numFmtId="3" fontId="3" fillId="4" borderId="5" xfId="1" applyNumberFormat="1" applyFont="1" applyFill="1" applyBorder="1" applyAlignment="1" applyProtection="1">
      <alignment horizontal="center"/>
    </xf>
    <xf numFmtId="3" fontId="3" fillId="4" borderId="6" xfId="1" applyNumberFormat="1" applyFont="1" applyFill="1" applyBorder="1" applyAlignment="1" applyProtection="1">
      <alignment horizontal="center"/>
    </xf>
    <xf numFmtId="3" fontId="3" fillId="4" borderId="6" xfId="0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>
      <alignment horizontal="center"/>
    </xf>
    <xf numFmtId="164" fontId="2" fillId="3" borderId="8" xfId="1" applyNumberFormat="1" applyFont="1" applyFill="1" applyBorder="1" applyProtection="1"/>
    <xf numFmtId="0" fontId="3" fillId="2" borderId="5" xfId="0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 applyProtection="1">
      <alignment horizontal="center"/>
    </xf>
    <xf numFmtId="3" fontId="3" fillId="2" borderId="6" xfId="1" applyNumberFormat="1" applyFont="1" applyFill="1" applyBorder="1" applyAlignment="1" applyProtection="1">
      <alignment horizontal="center"/>
    </xf>
    <xf numFmtId="164" fontId="4" fillId="2" borderId="1" xfId="1" applyNumberFormat="1" applyFont="1" applyFill="1" applyBorder="1" applyProtection="1"/>
    <xf numFmtId="0" fontId="3" fillId="3" borderId="1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43" fontId="0" fillId="0" borderId="0" xfId="1" applyFont="1" applyFill="1" applyBorder="1" applyProtection="1"/>
    <xf numFmtId="43" fontId="2" fillId="2" borderId="6" xfId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3" fontId="3" fillId="4" borderId="0" xfId="0" applyNumberFormat="1" applyFont="1" applyFill="1" applyAlignment="1" applyProtection="1">
      <alignment horizontal="center"/>
      <protection locked="0"/>
    </xf>
    <xf numFmtId="0" fontId="9" fillId="0" borderId="0" xfId="0" applyFont="1"/>
    <xf numFmtId="43" fontId="9" fillId="0" borderId="0" xfId="1" applyFont="1" applyProtection="1"/>
    <xf numFmtId="166" fontId="9" fillId="0" borderId="0" xfId="0" applyNumberFormat="1" applyFont="1"/>
    <xf numFmtId="164" fontId="9" fillId="0" borderId="0" xfId="1" applyNumberFormat="1" applyFont="1" applyProtection="1"/>
    <xf numFmtId="164" fontId="9" fillId="0" borderId="0" xfId="0" applyNumberFormat="1" applyFont="1"/>
    <xf numFmtId="43" fontId="9" fillId="0" borderId="0" xfId="0" applyNumberFormat="1" applyFont="1"/>
    <xf numFmtId="164" fontId="9" fillId="2" borderId="0" xfId="0" applyNumberFormat="1" applyFont="1" applyFill="1"/>
    <xf numFmtId="3" fontId="3" fillId="4" borderId="7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5" fillId="0" borderId="8" xfId="1" applyNumberFormat="1" applyFont="1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64" fontId="3" fillId="0" borderId="0" xfId="1" applyNumberFormat="1" applyFont="1" applyBorder="1" applyAlignment="1" applyProtection="1">
      <alignment horizontal="center" vertical="center"/>
    </xf>
    <xf numFmtId="164" fontId="7" fillId="0" borderId="8" xfId="1" applyNumberFormat="1" applyFont="1" applyBorder="1" applyAlignment="1" applyProtection="1">
      <alignment vertical="center"/>
    </xf>
    <xf numFmtId="164" fontId="7" fillId="0" borderId="8" xfId="0" applyNumberFormat="1" applyFont="1" applyBorder="1" applyAlignment="1">
      <alignment vertical="center"/>
    </xf>
    <xf numFmtId="43" fontId="9" fillId="0" borderId="0" xfId="1" applyFont="1" applyAlignment="1" applyProtection="1">
      <alignment vertical="center"/>
    </xf>
    <xf numFmtId="0" fontId="6" fillId="0" borderId="8" xfId="0" applyFont="1" applyBorder="1" applyAlignment="1">
      <alignment horizontal="center" vertical="center"/>
    </xf>
    <xf numFmtId="165" fontId="6" fillId="0" borderId="0" xfId="2" applyNumberFormat="1" applyFont="1" applyBorder="1" applyAlignment="1" applyProtection="1">
      <alignment horizontal="right" vertical="center"/>
    </xf>
    <xf numFmtId="165" fontId="6" fillId="0" borderId="0" xfId="1" applyNumberFormat="1" applyFont="1" applyBorder="1" applyAlignment="1" applyProtection="1">
      <alignment horizontal="right" vertical="center"/>
    </xf>
    <xf numFmtId="165" fontId="6" fillId="0" borderId="8" xfId="1" applyNumberFormat="1" applyFont="1" applyBorder="1" applyAlignment="1" applyProtection="1">
      <alignment horizontal="right" vertical="center"/>
    </xf>
    <xf numFmtId="9" fontId="6" fillId="0" borderId="8" xfId="2" applyFont="1" applyBorder="1" applyAlignment="1" applyProtection="1">
      <alignment vertical="center"/>
    </xf>
    <xf numFmtId="166" fontId="9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3" fontId="2" fillId="2" borderId="5" xfId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vertical="center"/>
      <protection locked="0"/>
    </xf>
    <xf numFmtId="43" fontId="2" fillId="2" borderId="7" xfId="1" applyFont="1" applyFill="1" applyBorder="1" applyAlignment="1" applyProtection="1">
      <alignment vertical="center"/>
      <protection locked="0"/>
    </xf>
    <xf numFmtId="43" fontId="7" fillId="2" borderId="1" xfId="1" applyFont="1" applyFill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4" fontId="2" fillId="0" borderId="0" xfId="1" applyNumberFormat="1" applyFont="1" applyBorder="1" applyAlignment="1" applyProtection="1">
      <alignment horizontal="center" vertical="center"/>
    </xf>
    <xf numFmtId="0" fontId="5" fillId="0" borderId="8" xfId="0" applyFont="1" applyBorder="1" applyAlignment="1">
      <alignment vertical="center"/>
    </xf>
    <xf numFmtId="164" fontId="9" fillId="0" borderId="0" xfId="1" applyNumberFormat="1" applyFont="1" applyAlignment="1" applyProtection="1">
      <alignment vertical="center"/>
    </xf>
    <xf numFmtId="164" fontId="9" fillId="0" borderId="0" xfId="0" applyNumberFormat="1" applyFont="1" applyAlignment="1">
      <alignment vertical="center"/>
    </xf>
    <xf numFmtId="3" fontId="2" fillId="0" borderId="0" xfId="1" applyNumberFormat="1" applyFont="1" applyBorder="1" applyAlignment="1" applyProtection="1">
      <alignment horizontal="center" vertical="center"/>
    </xf>
    <xf numFmtId="43" fontId="7" fillId="0" borderId="8" xfId="1" applyFont="1" applyBorder="1" applyAlignment="1" applyProtection="1">
      <alignment vertical="center"/>
    </xf>
    <xf numFmtId="3" fontId="2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2" fillId="0" borderId="10" xfId="0" applyFont="1" applyBorder="1" applyAlignment="1">
      <alignment horizontal="center" vertical="center"/>
    </xf>
    <xf numFmtId="3" fontId="2" fillId="0" borderId="3" xfId="1" applyNumberFormat="1" applyFont="1" applyBorder="1" applyAlignment="1" applyProtection="1">
      <alignment horizontal="center" vertical="center"/>
    </xf>
    <xf numFmtId="164" fontId="7" fillId="0" borderId="10" xfId="1" applyNumberFormat="1" applyFont="1" applyBorder="1" applyAlignment="1" applyProtection="1">
      <alignment vertical="center"/>
    </xf>
    <xf numFmtId="0" fontId="5" fillId="0" borderId="10" xfId="0" applyFont="1" applyBorder="1" applyAlignment="1">
      <alignment vertical="center"/>
    </xf>
    <xf numFmtId="43" fontId="9" fillId="0" borderId="0" xfId="0" applyNumberFormat="1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6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vertical="center"/>
    </xf>
    <xf numFmtId="164" fontId="7" fillId="4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64" fontId="9" fillId="2" borderId="0" xfId="0" applyNumberFormat="1" applyFont="1" applyFill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3" fillId="4" borderId="5" xfId="1" applyNumberFormat="1" applyFont="1" applyFill="1" applyBorder="1" applyAlignment="1" applyProtection="1">
      <alignment horizontal="center" vertical="center"/>
    </xf>
    <xf numFmtId="3" fontId="3" fillId="4" borderId="6" xfId="1" applyNumberFormat="1" applyFont="1" applyFill="1" applyBorder="1" applyAlignment="1" applyProtection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 applyProtection="1">
      <alignment horizontal="center" vertical="center"/>
      <protection locked="0"/>
    </xf>
    <xf numFmtId="3" fontId="3" fillId="4" borderId="0" xfId="1" applyNumberFormat="1" applyFont="1" applyFill="1" applyBorder="1" applyAlignment="1" applyProtection="1">
      <alignment horizontal="center" vertical="center"/>
      <protection locked="0"/>
    </xf>
    <xf numFmtId="3" fontId="3" fillId="4" borderId="0" xfId="0" applyNumberFormat="1" applyFont="1" applyFill="1" applyAlignment="1" applyProtection="1">
      <alignment horizontal="center" vertical="center"/>
      <protection locked="0"/>
    </xf>
    <xf numFmtId="164" fontId="2" fillId="3" borderId="8" xfId="1" applyNumberFormat="1" applyFont="1" applyFill="1" applyBorder="1" applyAlignment="1" applyProtection="1">
      <alignment vertical="center"/>
    </xf>
    <xf numFmtId="3" fontId="3" fillId="2" borderId="5" xfId="1" applyNumberFormat="1" applyFont="1" applyFill="1" applyBorder="1" applyAlignment="1" applyProtection="1">
      <alignment horizontal="center" vertical="center"/>
    </xf>
    <xf numFmtId="3" fontId="3" fillId="2" borderId="6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vertical="center"/>
    </xf>
    <xf numFmtId="43" fontId="0" fillId="0" borderId="0" xfId="1" applyFont="1" applyFill="1" applyBorder="1" applyAlignment="1" applyProtection="1">
      <alignment vertical="center"/>
    </xf>
    <xf numFmtId="164" fontId="3" fillId="4" borderId="2" xfId="1" applyNumberFormat="1" applyFont="1" applyFill="1" applyBorder="1" applyAlignment="1" applyProtection="1">
      <alignment horizontal="center" vertical="center"/>
      <protection locked="0"/>
    </xf>
    <xf numFmtId="164" fontId="3" fillId="4" borderId="3" xfId="1" applyNumberFormat="1" applyFont="1" applyFill="1" applyBorder="1" applyAlignment="1" applyProtection="1">
      <alignment horizontal="center" vertical="center"/>
      <protection locked="0"/>
    </xf>
    <xf numFmtId="164" fontId="3" fillId="4" borderId="11" xfId="1" applyNumberFormat="1" applyFont="1" applyFill="1" applyBorder="1" applyAlignment="1" applyProtection="1">
      <alignment horizontal="center" vertical="center"/>
      <protection locked="0"/>
    </xf>
    <xf numFmtId="3" fontId="3" fillId="4" borderId="12" xfId="1" applyNumberFormat="1" applyFont="1" applyFill="1" applyBorder="1" applyAlignment="1" applyProtection="1">
      <alignment horizontal="center" vertical="center"/>
      <protection locked="0"/>
    </xf>
    <xf numFmtId="3" fontId="3" fillId="4" borderId="13" xfId="1" applyNumberFormat="1" applyFont="1" applyFill="1" applyBorder="1" applyAlignment="1" applyProtection="1">
      <alignment horizontal="center" vertical="center"/>
      <protection locked="0"/>
    </xf>
    <xf numFmtId="3" fontId="3" fillId="4" borderId="14" xfId="1" applyNumberFormat="1" applyFont="1" applyFill="1" applyBorder="1" applyAlignment="1" applyProtection="1">
      <alignment horizontal="center" vertical="center"/>
      <protection locked="0"/>
    </xf>
    <xf numFmtId="3" fontId="3" fillId="4" borderId="15" xfId="1" applyNumberFormat="1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8" fillId="4" borderId="2" xfId="0" applyFont="1" applyFill="1" applyBorder="1"/>
    <xf numFmtId="0" fontId="8" fillId="4" borderId="3" xfId="0" applyFont="1" applyFill="1" applyBorder="1"/>
    <xf numFmtId="0" fontId="8" fillId="4" borderId="11" xfId="0" applyFont="1" applyFill="1" applyBorder="1"/>
    <xf numFmtId="0" fontId="8" fillId="4" borderId="4" xfId="0" applyFont="1" applyFill="1" applyBorder="1"/>
    <xf numFmtId="0" fontId="8" fillId="4" borderId="0" xfId="0" applyFont="1" applyFill="1"/>
    <xf numFmtId="0" fontId="8" fillId="4" borderId="12" xfId="0" applyFont="1" applyFill="1" applyBorder="1"/>
    <xf numFmtId="0" fontId="11" fillId="4" borderId="0" xfId="3" applyFont="1" applyFill="1" applyBorder="1"/>
    <xf numFmtId="0" fontId="8" fillId="4" borderId="13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0" fontId="8" fillId="6" borderId="0" xfId="0" applyFont="1" applyFill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7" borderId="2" xfId="0" applyFont="1" applyFill="1" applyBorder="1"/>
    <xf numFmtId="0" fontId="12" fillId="7" borderId="3" xfId="0" applyFont="1" applyFill="1" applyBorder="1"/>
    <xf numFmtId="0" fontId="12" fillId="7" borderId="11" xfId="0" applyFont="1" applyFill="1" applyBorder="1"/>
    <xf numFmtId="0" fontId="12" fillId="7" borderId="4" xfId="0" applyFont="1" applyFill="1" applyBorder="1"/>
    <xf numFmtId="0" fontId="12" fillId="7" borderId="0" xfId="0" applyFont="1" applyFill="1" applyBorder="1"/>
    <xf numFmtId="0" fontId="12" fillId="7" borderId="12" xfId="0" applyFont="1" applyFill="1" applyBorder="1"/>
    <xf numFmtId="0" fontId="12" fillId="7" borderId="13" xfId="0" applyFont="1" applyFill="1" applyBorder="1"/>
    <xf numFmtId="0" fontId="12" fillId="7" borderId="14" xfId="0" applyFont="1" applyFill="1" applyBorder="1"/>
    <xf numFmtId="0" fontId="12" fillId="7" borderId="15" xfId="0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Demand</a:t>
            </a:r>
            <a:r>
              <a:rPr lang="en-AU" baseline="0"/>
              <a:t> Curve</a:t>
            </a:r>
            <a:endParaRPr lang="en-A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 18 Teams'!$BA$5:$BA$64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</c:numCache>
            </c:numRef>
          </c:cat>
          <c:val>
            <c:numRef>
              <c:f>' 18 Teams'!$BB$4:$BB$64</c:f>
              <c:numCache>
                <c:formatCode>General</c:formatCode>
                <c:ptCount val="57"/>
                <c:pt idx="0">
                  <c:v>1500</c:v>
                </c:pt>
                <c:pt idx="1">
                  <c:v>1475</c:v>
                </c:pt>
                <c:pt idx="2">
                  <c:v>1450</c:v>
                </c:pt>
                <c:pt idx="3">
                  <c:v>1425</c:v>
                </c:pt>
                <c:pt idx="4">
                  <c:v>1400</c:v>
                </c:pt>
                <c:pt idx="5">
                  <c:v>1375</c:v>
                </c:pt>
                <c:pt idx="6">
                  <c:v>1350</c:v>
                </c:pt>
                <c:pt idx="7">
                  <c:v>1325</c:v>
                </c:pt>
                <c:pt idx="8">
                  <c:v>1300</c:v>
                </c:pt>
                <c:pt idx="9">
                  <c:v>1275</c:v>
                </c:pt>
                <c:pt idx="10">
                  <c:v>1250</c:v>
                </c:pt>
                <c:pt idx="11">
                  <c:v>1225</c:v>
                </c:pt>
                <c:pt idx="12">
                  <c:v>1200</c:v>
                </c:pt>
                <c:pt idx="13">
                  <c:v>1175</c:v>
                </c:pt>
                <c:pt idx="14">
                  <c:v>1150</c:v>
                </c:pt>
                <c:pt idx="15">
                  <c:v>1125</c:v>
                </c:pt>
                <c:pt idx="16">
                  <c:v>1100</c:v>
                </c:pt>
                <c:pt idx="17">
                  <c:v>1075</c:v>
                </c:pt>
                <c:pt idx="18">
                  <c:v>1050</c:v>
                </c:pt>
                <c:pt idx="19">
                  <c:v>925</c:v>
                </c:pt>
                <c:pt idx="20">
                  <c:v>900</c:v>
                </c:pt>
                <c:pt idx="21">
                  <c:v>875</c:v>
                </c:pt>
                <c:pt idx="22">
                  <c:v>850</c:v>
                </c:pt>
                <c:pt idx="23">
                  <c:v>825</c:v>
                </c:pt>
                <c:pt idx="24">
                  <c:v>800</c:v>
                </c:pt>
                <c:pt idx="25">
                  <c:v>775</c:v>
                </c:pt>
                <c:pt idx="26">
                  <c:v>750</c:v>
                </c:pt>
                <c:pt idx="27">
                  <c:v>725</c:v>
                </c:pt>
                <c:pt idx="28">
                  <c:v>700</c:v>
                </c:pt>
                <c:pt idx="29">
                  <c:v>675</c:v>
                </c:pt>
                <c:pt idx="30">
                  <c:v>650</c:v>
                </c:pt>
                <c:pt idx="31">
                  <c:v>625</c:v>
                </c:pt>
                <c:pt idx="32">
                  <c:v>600</c:v>
                </c:pt>
                <c:pt idx="33">
                  <c:v>575</c:v>
                </c:pt>
                <c:pt idx="34">
                  <c:v>550</c:v>
                </c:pt>
                <c:pt idx="35">
                  <c:v>525</c:v>
                </c:pt>
                <c:pt idx="36">
                  <c:v>500</c:v>
                </c:pt>
                <c:pt idx="37">
                  <c:v>475</c:v>
                </c:pt>
                <c:pt idx="38">
                  <c:v>450</c:v>
                </c:pt>
                <c:pt idx="39">
                  <c:v>425</c:v>
                </c:pt>
                <c:pt idx="40">
                  <c:v>400</c:v>
                </c:pt>
                <c:pt idx="41">
                  <c:v>375</c:v>
                </c:pt>
                <c:pt idx="42">
                  <c:v>350</c:v>
                </c:pt>
                <c:pt idx="43">
                  <c:v>325</c:v>
                </c:pt>
                <c:pt idx="44">
                  <c:v>300</c:v>
                </c:pt>
                <c:pt idx="45">
                  <c:v>275</c:v>
                </c:pt>
                <c:pt idx="46">
                  <c:v>250</c:v>
                </c:pt>
                <c:pt idx="47">
                  <c:v>225</c:v>
                </c:pt>
                <c:pt idx="48">
                  <c:v>200</c:v>
                </c:pt>
                <c:pt idx="49">
                  <c:v>175</c:v>
                </c:pt>
                <c:pt idx="50">
                  <c:v>150</c:v>
                </c:pt>
                <c:pt idx="51">
                  <c:v>125</c:v>
                </c:pt>
                <c:pt idx="52">
                  <c:v>100</c:v>
                </c:pt>
                <c:pt idx="53">
                  <c:v>75</c:v>
                </c:pt>
                <c:pt idx="54">
                  <c:v>50</c:v>
                </c:pt>
                <c:pt idx="55">
                  <c:v>25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8-4C88-8515-12643AC6E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95072"/>
        <c:axId val="126902272"/>
      </c:lineChart>
      <c:catAx>
        <c:axId val="1049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902272"/>
        <c:crosses val="autoZero"/>
        <c:auto val="1"/>
        <c:lblAlgn val="ctr"/>
        <c:lblOffset val="100"/>
        <c:noMultiLvlLbl val="0"/>
      </c:catAx>
      <c:valAx>
        <c:axId val="12690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99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Demand</a:t>
            </a:r>
            <a:r>
              <a:rPr lang="en-AU" baseline="0"/>
              <a:t> Curve</a:t>
            </a:r>
            <a:endParaRPr lang="en-A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 18 Teams'!$BA$5:$BA$64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</c:numCache>
            </c:numRef>
          </c:cat>
          <c:val>
            <c:numRef>
              <c:f>' 18 Teams'!$BB$4:$BB$64</c:f>
              <c:numCache>
                <c:formatCode>General</c:formatCode>
                <c:ptCount val="57"/>
                <c:pt idx="0">
                  <c:v>1500</c:v>
                </c:pt>
                <c:pt idx="1">
                  <c:v>1475</c:v>
                </c:pt>
                <c:pt idx="2">
                  <c:v>1450</c:v>
                </c:pt>
                <c:pt idx="3">
                  <c:v>1425</c:v>
                </c:pt>
                <c:pt idx="4">
                  <c:v>1400</c:v>
                </c:pt>
                <c:pt idx="5">
                  <c:v>1375</c:v>
                </c:pt>
                <c:pt idx="6">
                  <c:v>1350</c:v>
                </c:pt>
                <c:pt idx="7">
                  <c:v>1325</c:v>
                </c:pt>
                <c:pt idx="8">
                  <c:v>1300</c:v>
                </c:pt>
                <c:pt idx="9">
                  <c:v>1275</c:v>
                </c:pt>
                <c:pt idx="10">
                  <c:v>1250</c:v>
                </c:pt>
                <c:pt idx="11">
                  <c:v>1225</c:v>
                </c:pt>
                <c:pt idx="12">
                  <c:v>1200</c:v>
                </c:pt>
                <c:pt idx="13">
                  <c:v>1175</c:v>
                </c:pt>
                <c:pt idx="14">
                  <c:v>1150</c:v>
                </c:pt>
                <c:pt idx="15">
                  <c:v>1125</c:v>
                </c:pt>
                <c:pt idx="16">
                  <c:v>1100</c:v>
                </c:pt>
                <c:pt idx="17">
                  <c:v>1075</c:v>
                </c:pt>
                <c:pt idx="18">
                  <c:v>1050</c:v>
                </c:pt>
                <c:pt idx="19">
                  <c:v>925</c:v>
                </c:pt>
                <c:pt idx="20">
                  <c:v>900</c:v>
                </c:pt>
                <c:pt idx="21">
                  <c:v>875</c:v>
                </c:pt>
                <c:pt idx="22">
                  <c:v>850</c:v>
                </c:pt>
                <c:pt idx="23">
                  <c:v>825</c:v>
                </c:pt>
                <c:pt idx="24">
                  <c:v>800</c:v>
                </c:pt>
                <c:pt idx="25">
                  <c:v>775</c:v>
                </c:pt>
                <c:pt idx="26">
                  <c:v>750</c:v>
                </c:pt>
                <c:pt idx="27">
                  <c:v>725</c:v>
                </c:pt>
                <c:pt idx="28">
                  <c:v>700</c:v>
                </c:pt>
                <c:pt idx="29">
                  <c:v>675</c:v>
                </c:pt>
                <c:pt idx="30">
                  <c:v>650</c:v>
                </c:pt>
                <c:pt idx="31">
                  <c:v>625</c:v>
                </c:pt>
                <c:pt idx="32">
                  <c:v>600</c:v>
                </c:pt>
                <c:pt idx="33">
                  <c:v>575</c:v>
                </c:pt>
                <c:pt idx="34">
                  <c:v>550</c:v>
                </c:pt>
                <c:pt idx="35">
                  <c:v>525</c:v>
                </c:pt>
                <c:pt idx="36">
                  <c:v>500</c:v>
                </c:pt>
                <c:pt idx="37">
                  <c:v>475</c:v>
                </c:pt>
                <c:pt idx="38">
                  <c:v>450</c:v>
                </c:pt>
                <c:pt idx="39">
                  <c:v>425</c:v>
                </c:pt>
                <c:pt idx="40">
                  <c:v>400</c:v>
                </c:pt>
                <c:pt idx="41">
                  <c:v>375</c:v>
                </c:pt>
                <c:pt idx="42">
                  <c:v>350</c:v>
                </c:pt>
                <c:pt idx="43">
                  <c:v>325</c:v>
                </c:pt>
                <c:pt idx="44">
                  <c:v>300</c:v>
                </c:pt>
                <c:pt idx="45">
                  <c:v>275</c:v>
                </c:pt>
                <c:pt idx="46">
                  <c:v>250</c:v>
                </c:pt>
                <c:pt idx="47">
                  <c:v>225</c:v>
                </c:pt>
                <c:pt idx="48">
                  <c:v>200</c:v>
                </c:pt>
                <c:pt idx="49">
                  <c:v>175</c:v>
                </c:pt>
                <c:pt idx="50">
                  <c:v>150</c:v>
                </c:pt>
                <c:pt idx="51">
                  <c:v>125</c:v>
                </c:pt>
                <c:pt idx="52">
                  <c:v>100</c:v>
                </c:pt>
                <c:pt idx="53">
                  <c:v>75</c:v>
                </c:pt>
                <c:pt idx="54">
                  <c:v>50</c:v>
                </c:pt>
                <c:pt idx="55">
                  <c:v>25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4-4754-BA67-A1E0D73D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95072"/>
        <c:axId val="126902272"/>
      </c:lineChart>
      <c:catAx>
        <c:axId val="1049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902272"/>
        <c:crosses val="autoZero"/>
        <c:auto val="1"/>
        <c:lblAlgn val="ctr"/>
        <c:lblOffset val="100"/>
        <c:noMultiLvlLbl val="0"/>
      </c:catAx>
      <c:valAx>
        <c:axId val="12690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99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Team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Teams'!$C$30:$C$35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07-453F-A3C9-DDA26C82FC1F}"/>
            </c:ext>
          </c:extLst>
        </c:ser>
        <c:ser>
          <c:idx val="1"/>
          <c:order val="1"/>
          <c:tx>
            <c:v>Team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Teams'!$D$30:$D$35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07-453F-A3C9-DDA26C82FC1F}"/>
            </c:ext>
          </c:extLst>
        </c:ser>
        <c:ser>
          <c:idx val="2"/>
          <c:order val="2"/>
          <c:tx>
            <c:v>Team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Teams'!$E$30:$E$35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07-453F-A3C9-DDA26C82FC1F}"/>
            </c:ext>
          </c:extLst>
        </c:ser>
        <c:ser>
          <c:idx val="3"/>
          <c:order val="3"/>
          <c:tx>
            <c:v>Team 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Teams'!$F$30:$F$35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07-453F-A3C9-DDA26C82FC1F}"/>
            </c:ext>
          </c:extLst>
        </c:ser>
        <c:ser>
          <c:idx val="4"/>
          <c:order val="4"/>
          <c:tx>
            <c:v>Team 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Teams'!$G$30:$G$35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07-453F-A3C9-DDA26C82FC1F}"/>
            </c:ext>
          </c:extLst>
        </c:ser>
        <c:ser>
          <c:idx val="5"/>
          <c:order val="5"/>
          <c:tx>
            <c:v>Team 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Teams'!$H$30:$H$35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07-453F-A3C9-DDA26C82FC1F}"/>
            </c:ext>
          </c:extLst>
        </c:ser>
        <c:ser>
          <c:idx val="6"/>
          <c:order val="6"/>
          <c:tx>
            <c:v>Team 7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Teams'!$I$30:$I$35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07-453F-A3C9-DDA26C82FC1F}"/>
            </c:ext>
          </c:extLst>
        </c:ser>
        <c:ser>
          <c:idx val="7"/>
          <c:order val="7"/>
          <c:tx>
            <c:v>Team 8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Teams'!$J$30:$J$35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07-453F-A3C9-DDA26C82FC1F}"/>
            </c:ext>
          </c:extLst>
        </c:ser>
        <c:ser>
          <c:idx val="8"/>
          <c:order val="8"/>
          <c:tx>
            <c:v>Team 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Teams'!$K$30:$K$35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07-453F-A3C9-DDA26C82FC1F}"/>
            </c:ext>
          </c:extLst>
        </c:ser>
        <c:ser>
          <c:idx val="9"/>
          <c:order val="9"/>
          <c:tx>
            <c:v>Team 10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Teams'!$L$30:$L$35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07-453F-A3C9-DDA26C82FC1F}"/>
            </c:ext>
          </c:extLst>
        </c:ser>
        <c:ser>
          <c:idx val="10"/>
          <c:order val="10"/>
          <c:tx>
            <c:v>Team 11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Teams'!$M$30:$M$35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E07-453F-A3C9-DDA26C82FC1F}"/>
            </c:ext>
          </c:extLst>
        </c:ser>
        <c:ser>
          <c:idx val="11"/>
          <c:order val="11"/>
          <c:tx>
            <c:v>Team 12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Teams'!$N$30:$N$35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07-453F-A3C9-DDA26C82FC1F}"/>
            </c:ext>
          </c:extLst>
        </c:ser>
        <c:ser>
          <c:idx val="12"/>
          <c:order val="12"/>
          <c:tx>
            <c:v>Team 13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Teams'!$O$30:$O$35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E07-453F-A3C9-DDA26C82FC1F}"/>
            </c:ext>
          </c:extLst>
        </c:ser>
        <c:ser>
          <c:idx val="13"/>
          <c:order val="13"/>
          <c:tx>
            <c:v>Team 14</c:v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Teams'!$P$30:$P$35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E07-453F-A3C9-DDA26C82FC1F}"/>
            </c:ext>
          </c:extLst>
        </c:ser>
        <c:ser>
          <c:idx val="14"/>
          <c:order val="14"/>
          <c:tx>
            <c:v>Team 15</c:v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Teams'!$Q$30:$Q$35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E07-453F-A3C9-DDA26C82FC1F}"/>
            </c:ext>
          </c:extLst>
        </c:ser>
        <c:ser>
          <c:idx val="15"/>
          <c:order val="15"/>
          <c:tx>
            <c:v>Team 16</c:v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Teams'!$R$30:$R$35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E07-453F-A3C9-DDA26C82FC1F}"/>
            </c:ext>
          </c:extLst>
        </c:ser>
        <c:ser>
          <c:idx val="16"/>
          <c:order val="16"/>
          <c:tx>
            <c:v>Team 17</c:v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Teams'!$S$30:$S$35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E07-453F-A3C9-DDA26C82FC1F}"/>
            </c:ext>
          </c:extLst>
        </c:ser>
        <c:ser>
          <c:idx val="17"/>
          <c:order val="17"/>
          <c:tx>
            <c:v>Team 18</c:v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 18 Teams'!$T$30:$T$35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E07-453F-A3C9-DDA26C82F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7040"/>
        <c:axId val="21959552"/>
      </c:lineChart>
      <c:catAx>
        <c:axId val="219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9552"/>
        <c:crosses val="autoZero"/>
        <c:auto val="1"/>
        <c:lblAlgn val="ctr"/>
        <c:lblOffset val="100"/>
        <c:noMultiLvlLbl val="0"/>
      </c:catAx>
      <c:valAx>
        <c:axId val="219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Team 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Teams'!$C$30:$C$35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B-4823-8747-E721F51FF18B}"/>
            </c:ext>
          </c:extLst>
        </c:ser>
        <c:ser>
          <c:idx val="1"/>
          <c:order val="1"/>
          <c:tx>
            <c:v>Team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Teams'!$D$30:$D$35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B-4823-8747-E721F51FF18B}"/>
            </c:ext>
          </c:extLst>
        </c:ser>
        <c:ser>
          <c:idx val="2"/>
          <c:order val="2"/>
          <c:tx>
            <c:v>Team 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Teams'!$E$30:$E$35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6B-4823-8747-E721F51FF18B}"/>
            </c:ext>
          </c:extLst>
        </c:ser>
        <c:ser>
          <c:idx val="3"/>
          <c:order val="3"/>
          <c:tx>
            <c:v>Team 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Teams'!$F$30:$F$35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6B-4823-8747-E721F51FF18B}"/>
            </c:ext>
          </c:extLst>
        </c:ser>
        <c:ser>
          <c:idx val="4"/>
          <c:order val="4"/>
          <c:tx>
            <c:v>Team 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Teams'!$G$30:$G$35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6B-4823-8747-E721F51FF18B}"/>
            </c:ext>
          </c:extLst>
        </c:ser>
        <c:ser>
          <c:idx val="5"/>
          <c:order val="5"/>
          <c:tx>
            <c:v>Team 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 18 Teams'!$H$30:$H$35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6B-4823-8747-E721F51FF18B}"/>
            </c:ext>
          </c:extLst>
        </c:ser>
        <c:ser>
          <c:idx val="6"/>
          <c:order val="6"/>
          <c:tx>
            <c:v>Team 7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Teams'!$I$30:$I$35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6B-4823-8747-E721F51FF18B}"/>
            </c:ext>
          </c:extLst>
        </c:ser>
        <c:ser>
          <c:idx val="7"/>
          <c:order val="7"/>
          <c:tx>
            <c:v>Team 8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Teams'!$J$30:$J$35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F6B-4823-8747-E721F51FF18B}"/>
            </c:ext>
          </c:extLst>
        </c:ser>
        <c:ser>
          <c:idx val="8"/>
          <c:order val="8"/>
          <c:tx>
            <c:v>Team 9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Teams'!$K$30:$K$35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F6B-4823-8747-E721F51FF18B}"/>
            </c:ext>
          </c:extLst>
        </c:ser>
        <c:ser>
          <c:idx val="9"/>
          <c:order val="9"/>
          <c:tx>
            <c:v>Team 10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Teams'!$L$30:$L$35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6B-4823-8747-E721F51FF18B}"/>
            </c:ext>
          </c:extLst>
        </c:ser>
        <c:ser>
          <c:idx val="10"/>
          <c:order val="10"/>
          <c:tx>
            <c:v>Team 11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Teams'!$M$30:$M$35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6B-4823-8747-E721F51FF18B}"/>
            </c:ext>
          </c:extLst>
        </c:ser>
        <c:ser>
          <c:idx val="11"/>
          <c:order val="11"/>
          <c:tx>
            <c:v>Team 12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Teams'!$N$30:$N$35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6B-4823-8747-E721F51FF18B}"/>
            </c:ext>
          </c:extLst>
        </c:ser>
        <c:ser>
          <c:idx val="12"/>
          <c:order val="12"/>
          <c:tx>
            <c:v>Team 13</c:v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Teams'!$O$30:$O$35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F6B-4823-8747-E721F51FF18B}"/>
            </c:ext>
          </c:extLst>
        </c:ser>
        <c:ser>
          <c:idx val="13"/>
          <c:order val="13"/>
          <c:tx>
            <c:v>Team 14</c:v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Teams'!$P$30:$P$35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6B-4823-8747-E721F51FF18B}"/>
            </c:ext>
          </c:extLst>
        </c:ser>
        <c:ser>
          <c:idx val="14"/>
          <c:order val="14"/>
          <c:tx>
            <c:v>Team 15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Teams'!$Q$30:$Q$35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F6B-4823-8747-E721F51FF18B}"/>
            </c:ext>
          </c:extLst>
        </c:ser>
        <c:ser>
          <c:idx val="15"/>
          <c:order val="15"/>
          <c:tx>
            <c:v>Team 16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Teams'!$R$30:$R$35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F6B-4823-8747-E721F51FF18B}"/>
            </c:ext>
          </c:extLst>
        </c:ser>
        <c:ser>
          <c:idx val="16"/>
          <c:order val="16"/>
          <c:tx>
            <c:v>Team 17</c:v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Teams'!$S$30:$S$35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F6B-4823-8747-E721F51FF18B}"/>
            </c:ext>
          </c:extLst>
        </c:ser>
        <c:ser>
          <c:idx val="17"/>
          <c:order val="17"/>
          <c:tx>
            <c:v>Team 18</c:v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 18 Teams'!$T$30:$T$35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F6B-4823-8747-E721F51FF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7040"/>
        <c:axId val="21959552"/>
      </c:barChart>
      <c:catAx>
        <c:axId val="219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9552"/>
        <c:crosses val="autoZero"/>
        <c:auto val="1"/>
        <c:lblAlgn val="ctr"/>
        <c:lblOffset val="100"/>
        <c:noMultiLvlLbl val="0"/>
      </c:catAx>
      <c:valAx>
        <c:axId val="219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Team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Teams'!$C$30:$C$35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-3125</c:v>
                </c:pt>
                <c:pt idx="2" formatCode="#,##0">
                  <c:v>-609.0909090909081</c:v>
                </c:pt>
                <c:pt idx="3" formatCode="#,##0">
                  <c:v>2458.3333333333321</c:v>
                </c:pt>
                <c:pt idx="4" formatCode="#,##0">
                  <c:v>3808.3333333333339</c:v>
                </c:pt>
                <c:pt idx="5" formatCode="#,##0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E-4A56-BEDA-51F7107F204F}"/>
            </c:ext>
          </c:extLst>
        </c:ser>
        <c:ser>
          <c:idx val="1"/>
          <c:order val="1"/>
          <c:tx>
            <c:v>Team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Teams'!$D$30:$D$35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1825</c:v>
                </c:pt>
                <c:pt idx="2" formatCode="#,##0">
                  <c:v>-5000</c:v>
                </c:pt>
                <c:pt idx="3" formatCode="#,##0">
                  <c:v>3512.5</c:v>
                </c:pt>
                <c:pt idx="4" formatCode="#,##0">
                  <c:v>2725</c:v>
                </c:pt>
                <c:pt idx="5" formatCode="#,##0">
                  <c:v>1675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E-4A56-BEDA-51F7107F204F}"/>
            </c:ext>
          </c:extLst>
        </c:ser>
        <c:ser>
          <c:idx val="2"/>
          <c:order val="2"/>
          <c:tx>
            <c:v>Team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Teams'!$E$30:$E$35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7074.9999999999982</c:v>
                </c:pt>
                <c:pt idx="2" formatCode="#,##0">
                  <c:v>4409.0909090909081</c:v>
                </c:pt>
                <c:pt idx="3" formatCode="#,##0">
                  <c:v>4166.6666666666661</c:v>
                </c:pt>
                <c:pt idx="4" formatCode="#,##0">
                  <c:v>3466.6666666666661</c:v>
                </c:pt>
                <c:pt idx="5" formatCode="#,##0">
                  <c:v>2533.3333333333339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E-4A56-BEDA-51F7107F204F}"/>
            </c:ext>
          </c:extLst>
        </c:ser>
        <c:ser>
          <c:idx val="3"/>
          <c:order val="3"/>
          <c:tx>
            <c:v>Team 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Teams'!$F$30:$F$35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5175</c:v>
                </c:pt>
                <c:pt idx="2" formatCode="#,##0">
                  <c:v>5132.8671328671353</c:v>
                </c:pt>
                <c:pt idx="3" formatCode="#,##0">
                  <c:v>4274.9999999999982</c:v>
                </c:pt>
                <c:pt idx="4" formatCode="#,##0">
                  <c:v>3750</c:v>
                </c:pt>
                <c:pt idx="5" formatCode="#,##0">
                  <c:v>3050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9E-4A56-BEDA-51F7107F204F}"/>
            </c:ext>
          </c:extLst>
        </c:ser>
        <c:ser>
          <c:idx val="4"/>
          <c:order val="4"/>
          <c:tx>
            <c:v>Team 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Teams'!$G$30:$G$35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2575</c:v>
                </c:pt>
                <c:pt idx="2" formatCode="#,##0">
                  <c:v>4988.1118881118873</c:v>
                </c:pt>
                <c:pt idx="3" formatCode="#,##0">
                  <c:v>3512.5</c:v>
                </c:pt>
                <c:pt idx="4" formatCode="#,##0">
                  <c:v>2725</c:v>
                </c:pt>
                <c:pt idx="5" formatCode="#,##0">
                  <c:v>1675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9E-4A56-BEDA-51F7107F204F}"/>
            </c:ext>
          </c:extLst>
        </c:ser>
        <c:ser>
          <c:idx val="5"/>
          <c:order val="5"/>
          <c:tx>
            <c:v>Team 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Teams'!$H$30:$H$35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5175</c:v>
                </c:pt>
                <c:pt idx="2" formatCode="#,##0">
                  <c:v>4409.0909090909081</c:v>
                </c:pt>
                <c:pt idx="3" formatCode="#,##0">
                  <c:v>3729.1666666666661</c:v>
                </c:pt>
                <c:pt idx="4" formatCode="#,##0">
                  <c:v>3291.6666666666661</c:v>
                </c:pt>
                <c:pt idx="5" formatCode="#,##0">
                  <c:v>2708.3333333333339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19E-4A56-BEDA-51F7107F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7040"/>
        <c:axId val="21959552"/>
      </c:lineChart>
      <c:catAx>
        <c:axId val="219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9552"/>
        <c:crosses val="autoZero"/>
        <c:auto val="1"/>
        <c:lblAlgn val="ctr"/>
        <c:lblOffset val="100"/>
        <c:noMultiLvlLbl val="0"/>
      </c:catAx>
      <c:valAx>
        <c:axId val="219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Team 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Teams'!$C$30:$C$35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-3125</c:v>
                </c:pt>
                <c:pt idx="2" formatCode="#,##0">
                  <c:v>-609.0909090909081</c:v>
                </c:pt>
                <c:pt idx="3" formatCode="#,##0">
                  <c:v>2458.3333333333321</c:v>
                </c:pt>
                <c:pt idx="4" formatCode="#,##0">
                  <c:v>3808.3333333333339</c:v>
                </c:pt>
                <c:pt idx="5" formatCode="#,##0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0-4B51-98A9-F648EB4A3A8B}"/>
            </c:ext>
          </c:extLst>
        </c:ser>
        <c:ser>
          <c:idx val="1"/>
          <c:order val="1"/>
          <c:tx>
            <c:v>Team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Teams'!$D$30:$D$35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1825</c:v>
                </c:pt>
                <c:pt idx="2" formatCode="#,##0">
                  <c:v>-5000</c:v>
                </c:pt>
                <c:pt idx="3" formatCode="#,##0">
                  <c:v>3512.5</c:v>
                </c:pt>
                <c:pt idx="4" formatCode="#,##0">
                  <c:v>2725</c:v>
                </c:pt>
                <c:pt idx="5" formatCode="#,##0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40-4B51-98A9-F648EB4A3A8B}"/>
            </c:ext>
          </c:extLst>
        </c:ser>
        <c:ser>
          <c:idx val="2"/>
          <c:order val="2"/>
          <c:tx>
            <c:v>Team 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Teams'!$E$30:$E$35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7074.9999999999982</c:v>
                </c:pt>
                <c:pt idx="2" formatCode="#,##0">
                  <c:v>4409.0909090909081</c:v>
                </c:pt>
                <c:pt idx="3" formatCode="#,##0">
                  <c:v>4166.6666666666661</c:v>
                </c:pt>
                <c:pt idx="4" formatCode="#,##0">
                  <c:v>3466.6666666666661</c:v>
                </c:pt>
                <c:pt idx="5" formatCode="#,##0">
                  <c:v>2533.3333333333339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40-4B51-98A9-F648EB4A3A8B}"/>
            </c:ext>
          </c:extLst>
        </c:ser>
        <c:ser>
          <c:idx val="3"/>
          <c:order val="3"/>
          <c:tx>
            <c:v>Team 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Teams'!$F$30:$F$35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5175</c:v>
                </c:pt>
                <c:pt idx="2" formatCode="#,##0">
                  <c:v>5132.8671328671353</c:v>
                </c:pt>
                <c:pt idx="3" formatCode="#,##0">
                  <c:v>4274.9999999999982</c:v>
                </c:pt>
                <c:pt idx="4" formatCode="#,##0">
                  <c:v>3750</c:v>
                </c:pt>
                <c:pt idx="5" formatCode="#,##0">
                  <c:v>3050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40-4B51-98A9-F648EB4A3A8B}"/>
            </c:ext>
          </c:extLst>
        </c:ser>
        <c:ser>
          <c:idx val="4"/>
          <c:order val="4"/>
          <c:tx>
            <c:v>Team 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Teams'!$G$30:$G$35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2575</c:v>
                </c:pt>
                <c:pt idx="2" formatCode="#,##0">
                  <c:v>4988.1118881118873</c:v>
                </c:pt>
                <c:pt idx="3" formatCode="#,##0">
                  <c:v>3512.5</c:v>
                </c:pt>
                <c:pt idx="4" formatCode="#,##0">
                  <c:v>2725</c:v>
                </c:pt>
                <c:pt idx="5" formatCode="#,##0">
                  <c:v>1675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40-4B51-98A9-F648EB4A3A8B}"/>
            </c:ext>
          </c:extLst>
        </c:ser>
        <c:ser>
          <c:idx val="5"/>
          <c:order val="5"/>
          <c:tx>
            <c:v>Team 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'6 Teams'!$H$30:$H$35</c:f>
              <c:numCache>
                <c:formatCode>_-* #,##0_-;\-* #,##0_-;_-* "-"??_-;_-@_-</c:formatCode>
                <c:ptCount val="6"/>
                <c:pt idx="0" formatCode="#,##0">
                  <c:v>10000</c:v>
                </c:pt>
                <c:pt idx="1">
                  <c:v>5175</c:v>
                </c:pt>
                <c:pt idx="2" formatCode="#,##0">
                  <c:v>4409.0909090909081</c:v>
                </c:pt>
                <c:pt idx="3" formatCode="#,##0">
                  <c:v>3729.1666666666661</c:v>
                </c:pt>
                <c:pt idx="4" formatCode="#,##0">
                  <c:v>3291.6666666666661</c:v>
                </c:pt>
                <c:pt idx="5" formatCode="#,##0">
                  <c:v>2708.3333333333339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40-4B51-98A9-F648EB4A3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7040"/>
        <c:axId val="21959552"/>
      </c:barChart>
      <c:catAx>
        <c:axId val="219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9552"/>
        <c:crosses val="autoZero"/>
        <c:auto val="1"/>
        <c:lblAlgn val="ctr"/>
        <c:lblOffset val="100"/>
        <c:noMultiLvlLbl val="0"/>
      </c:catAx>
      <c:valAx>
        <c:axId val="219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Demand</a:t>
            </a:r>
            <a:r>
              <a:rPr lang="en-AU" baseline="0"/>
              <a:t> Curve</a:t>
            </a:r>
            <a:endParaRPr lang="en-A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 18 Teams'!$BA$5:$BA$64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</c:numCache>
            </c:numRef>
          </c:cat>
          <c:val>
            <c:numRef>
              <c:f>' 18 Teams'!$BB$4:$BB$64</c:f>
              <c:numCache>
                <c:formatCode>General</c:formatCode>
                <c:ptCount val="57"/>
                <c:pt idx="0">
                  <c:v>1500</c:v>
                </c:pt>
                <c:pt idx="1">
                  <c:v>1475</c:v>
                </c:pt>
                <c:pt idx="2">
                  <c:v>1450</c:v>
                </c:pt>
                <c:pt idx="3">
                  <c:v>1425</c:v>
                </c:pt>
                <c:pt idx="4">
                  <c:v>1400</c:v>
                </c:pt>
                <c:pt idx="5">
                  <c:v>1375</c:v>
                </c:pt>
                <c:pt idx="6">
                  <c:v>1350</c:v>
                </c:pt>
                <c:pt idx="7">
                  <c:v>1325</c:v>
                </c:pt>
                <c:pt idx="8">
                  <c:v>1300</c:v>
                </c:pt>
                <c:pt idx="9">
                  <c:v>1275</c:v>
                </c:pt>
                <c:pt idx="10">
                  <c:v>1250</c:v>
                </c:pt>
                <c:pt idx="11">
                  <c:v>1225</c:v>
                </c:pt>
                <c:pt idx="12">
                  <c:v>1200</c:v>
                </c:pt>
                <c:pt idx="13">
                  <c:v>1175</c:v>
                </c:pt>
                <c:pt idx="14">
                  <c:v>1150</c:v>
                </c:pt>
                <c:pt idx="15">
                  <c:v>1125</c:v>
                </c:pt>
                <c:pt idx="16">
                  <c:v>1100</c:v>
                </c:pt>
                <c:pt idx="17">
                  <c:v>1075</c:v>
                </c:pt>
                <c:pt idx="18">
                  <c:v>1050</c:v>
                </c:pt>
                <c:pt idx="19">
                  <c:v>925</c:v>
                </c:pt>
                <c:pt idx="20">
                  <c:v>900</c:v>
                </c:pt>
                <c:pt idx="21">
                  <c:v>875</c:v>
                </c:pt>
                <c:pt idx="22">
                  <c:v>850</c:v>
                </c:pt>
                <c:pt idx="23">
                  <c:v>825</c:v>
                </c:pt>
                <c:pt idx="24">
                  <c:v>800</c:v>
                </c:pt>
                <c:pt idx="25">
                  <c:v>775</c:v>
                </c:pt>
                <c:pt idx="26">
                  <c:v>750</c:v>
                </c:pt>
                <c:pt idx="27">
                  <c:v>725</c:v>
                </c:pt>
                <c:pt idx="28">
                  <c:v>700</c:v>
                </c:pt>
                <c:pt idx="29">
                  <c:v>675</c:v>
                </c:pt>
                <c:pt idx="30">
                  <c:v>650</c:v>
                </c:pt>
                <c:pt idx="31">
                  <c:v>625</c:v>
                </c:pt>
                <c:pt idx="32">
                  <c:v>600</c:v>
                </c:pt>
                <c:pt idx="33">
                  <c:v>575</c:v>
                </c:pt>
                <c:pt idx="34">
                  <c:v>550</c:v>
                </c:pt>
                <c:pt idx="35">
                  <c:v>525</c:v>
                </c:pt>
                <c:pt idx="36">
                  <c:v>500</c:v>
                </c:pt>
                <c:pt idx="37">
                  <c:v>475</c:v>
                </c:pt>
                <c:pt idx="38">
                  <c:v>450</c:v>
                </c:pt>
                <c:pt idx="39">
                  <c:v>425</c:v>
                </c:pt>
                <c:pt idx="40">
                  <c:v>400</c:v>
                </c:pt>
                <c:pt idx="41">
                  <c:v>375</c:v>
                </c:pt>
                <c:pt idx="42">
                  <c:v>350</c:v>
                </c:pt>
                <c:pt idx="43">
                  <c:v>325</c:v>
                </c:pt>
                <c:pt idx="44">
                  <c:v>300</c:v>
                </c:pt>
                <c:pt idx="45">
                  <c:v>275</c:v>
                </c:pt>
                <c:pt idx="46">
                  <c:v>250</c:v>
                </c:pt>
                <c:pt idx="47">
                  <c:v>225</c:v>
                </c:pt>
                <c:pt idx="48">
                  <c:v>200</c:v>
                </c:pt>
                <c:pt idx="49">
                  <c:v>175</c:v>
                </c:pt>
                <c:pt idx="50">
                  <c:v>150</c:v>
                </c:pt>
                <c:pt idx="51">
                  <c:v>125</c:v>
                </c:pt>
                <c:pt idx="52">
                  <c:v>100</c:v>
                </c:pt>
                <c:pt idx="53">
                  <c:v>75</c:v>
                </c:pt>
                <c:pt idx="54">
                  <c:v>50</c:v>
                </c:pt>
                <c:pt idx="55">
                  <c:v>25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7A-48A5-A2FB-9739BF17E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95072"/>
        <c:axId val="126902272"/>
      </c:lineChart>
      <c:catAx>
        <c:axId val="1049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902272"/>
        <c:crosses val="autoZero"/>
        <c:auto val="1"/>
        <c:lblAlgn val="ctr"/>
        <c:lblOffset val="100"/>
        <c:noMultiLvlLbl val="0"/>
      </c:catAx>
      <c:valAx>
        <c:axId val="12690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99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Team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Teams'!$C$30:$C$35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F-45B1-9448-6CDCDCC8E85B}"/>
            </c:ext>
          </c:extLst>
        </c:ser>
        <c:ser>
          <c:idx val="1"/>
          <c:order val="1"/>
          <c:tx>
            <c:v>Team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Teams'!$D$30:$D$35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F-45B1-9448-6CDCDCC8E85B}"/>
            </c:ext>
          </c:extLst>
        </c:ser>
        <c:ser>
          <c:idx val="2"/>
          <c:order val="2"/>
          <c:tx>
            <c:v>Team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Teams'!$E$30:$E$35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DF-45B1-9448-6CDCDCC8E85B}"/>
            </c:ext>
          </c:extLst>
        </c:ser>
        <c:ser>
          <c:idx val="3"/>
          <c:order val="3"/>
          <c:tx>
            <c:v>Team 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Teams'!$F$30:$F$35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DF-45B1-9448-6CDCDCC8E85B}"/>
            </c:ext>
          </c:extLst>
        </c:ser>
        <c:ser>
          <c:idx val="4"/>
          <c:order val="4"/>
          <c:tx>
            <c:v>Team 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Teams'!$G$30:$G$35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DF-45B1-9448-6CDCDCC8E85B}"/>
            </c:ext>
          </c:extLst>
        </c:ser>
        <c:ser>
          <c:idx val="5"/>
          <c:order val="5"/>
          <c:tx>
            <c:v>Team 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Teams'!$H$30:$H$35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DF-45B1-9448-6CDCDCC8E85B}"/>
            </c:ext>
          </c:extLst>
        </c:ser>
        <c:ser>
          <c:idx val="6"/>
          <c:order val="6"/>
          <c:tx>
            <c:v>Team 7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'8 Teams'!$I$30:$I$35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DDF-45B1-9448-6CDCDCC8E85B}"/>
            </c:ext>
          </c:extLst>
        </c:ser>
        <c:ser>
          <c:idx val="7"/>
          <c:order val="7"/>
          <c:tx>
            <c:v>Team 8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'8 Teams'!$J$30:$J$35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DDF-45B1-9448-6CDCDCC8E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7040"/>
        <c:axId val="21959552"/>
      </c:lineChart>
      <c:catAx>
        <c:axId val="219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9552"/>
        <c:crosses val="autoZero"/>
        <c:auto val="1"/>
        <c:lblAlgn val="ctr"/>
        <c:lblOffset val="100"/>
        <c:noMultiLvlLbl val="0"/>
      </c:catAx>
      <c:valAx>
        <c:axId val="219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Team 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Teams'!$C$30:$C$35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6-4D40-8EEB-1068740283B0}"/>
            </c:ext>
          </c:extLst>
        </c:ser>
        <c:ser>
          <c:idx val="1"/>
          <c:order val="1"/>
          <c:tx>
            <c:v>Team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Teams'!$D$30:$D$35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6-4D40-8EEB-1068740283B0}"/>
            </c:ext>
          </c:extLst>
        </c:ser>
        <c:ser>
          <c:idx val="2"/>
          <c:order val="2"/>
          <c:tx>
            <c:v>Team 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Teams'!$E$30:$E$35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6-4D40-8EEB-1068740283B0}"/>
            </c:ext>
          </c:extLst>
        </c:ser>
        <c:ser>
          <c:idx val="3"/>
          <c:order val="3"/>
          <c:tx>
            <c:v>Team 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Teams'!$F$30:$F$35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6-4D40-8EEB-1068740283B0}"/>
            </c:ext>
          </c:extLst>
        </c:ser>
        <c:ser>
          <c:idx val="4"/>
          <c:order val="4"/>
          <c:tx>
            <c:v>Team 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Teams'!$G$30:$G$35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6-4D40-8EEB-1068740283B0}"/>
            </c:ext>
          </c:extLst>
        </c:ser>
        <c:ser>
          <c:idx val="5"/>
          <c:order val="5"/>
          <c:tx>
            <c:v>Team 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'8 Teams'!$H$30:$H$35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B6-4D40-8EEB-1068740283B0}"/>
            </c:ext>
          </c:extLst>
        </c:ser>
        <c:ser>
          <c:idx val="6"/>
          <c:order val="6"/>
          <c:tx>
            <c:v>Team 7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'8 Teams'!$I$30:$I$35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6-4D40-8EEB-1068740283B0}"/>
            </c:ext>
          </c:extLst>
        </c:ser>
        <c:ser>
          <c:idx val="7"/>
          <c:order val="7"/>
          <c:tx>
            <c:v>Team 8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'8 Teams'!$J$30:$J$35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6-4D40-8EEB-10687402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7040"/>
        <c:axId val="21959552"/>
      </c:barChart>
      <c:catAx>
        <c:axId val="219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9552"/>
        <c:crosses val="autoZero"/>
        <c:auto val="1"/>
        <c:lblAlgn val="ctr"/>
        <c:lblOffset val="100"/>
        <c:noMultiLvlLbl val="0"/>
      </c:catAx>
      <c:valAx>
        <c:axId val="219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Demand</a:t>
            </a:r>
            <a:r>
              <a:rPr lang="en-AU" baseline="0"/>
              <a:t> Curve</a:t>
            </a:r>
            <a:endParaRPr lang="en-AU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 18 Teams'!$BA$5:$BA$64</c:f>
              <c:numCache>
                <c:formatCode>General</c:formatCode>
                <c:ptCount val="5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</c:numCache>
            </c:numRef>
          </c:cat>
          <c:val>
            <c:numRef>
              <c:f>' 18 Teams'!$BB$4:$BB$64</c:f>
              <c:numCache>
                <c:formatCode>General</c:formatCode>
                <c:ptCount val="57"/>
                <c:pt idx="0">
                  <c:v>1500</c:v>
                </c:pt>
                <c:pt idx="1">
                  <c:v>1475</c:v>
                </c:pt>
                <c:pt idx="2">
                  <c:v>1450</c:v>
                </c:pt>
                <c:pt idx="3">
                  <c:v>1425</c:v>
                </c:pt>
                <c:pt idx="4">
                  <c:v>1400</c:v>
                </c:pt>
                <c:pt idx="5">
                  <c:v>1375</c:v>
                </c:pt>
                <c:pt idx="6">
                  <c:v>1350</c:v>
                </c:pt>
                <c:pt idx="7">
                  <c:v>1325</c:v>
                </c:pt>
                <c:pt idx="8">
                  <c:v>1300</c:v>
                </c:pt>
                <c:pt idx="9">
                  <c:v>1275</c:v>
                </c:pt>
                <c:pt idx="10">
                  <c:v>1250</c:v>
                </c:pt>
                <c:pt idx="11">
                  <c:v>1225</c:v>
                </c:pt>
                <c:pt idx="12">
                  <c:v>1200</c:v>
                </c:pt>
                <c:pt idx="13">
                  <c:v>1175</c:v>
                </c:pt>
                <c:pt idx="14">
                  <c:v>1150</c:v>
                </c:pt>
                <c:pt idx="15">
                  <c:v>1125</c:v>
                </c:pt>
                <c:pt idx="16">
                  <c:v>1100</c:v>
                </c:pt>
                <c:pt idx="17">
                  <c:v>1075</c:v>
                </c:pt>
                <c:pt idx="18">
                  <c:v>1050</c:v>
                </c:pt>
                <c:pt idx="19">
                  <c:v>925</c:v>
                </c:pt>
                <c:pt idx="20">
                  <c:v>900</c:v>
                </c:pt>
                <c:pt idx="21">
                  <c:v>875</c:v>
                </c:pt>
                <c:pt idx="22">
                  <c:v>850</c:v>
                </c:pt>
                <c:pt idx="23">
                  <c:v>825</c:v>
                </c:pt>
                <c:pt idx="24">
                  <c:v>800</c:v>
                </c:pt>
                <c:pt idx="25">
                  <c:v>775</c:v>
                </c:pt>
                <c:pt idx="26">
                  <c:v>750</c:v>
                </c:pt>
                <c:pt idx="27">
                  <c:v>725</c:v>
                </c:pt>
                <c:pt idx="28">
                  <c:v>700</c:v>
                </c:pt>
                <c:pt idx="29">
                  <c:v>675</c:v>
                </c:pt>
                <c:pt idx="30">
                  <c:v>650</c:v>
                </c:pt>
                <c:pt idx="31">
                  <c:v>625</c:v>
                </c:pt>
                <c:pt idx="32">
                  <c:v>600</c:v>
                </c:pt>
                <c:pt idx="33">
                  <c:v>575</c:v>
                </c:pt>
                <c:pt idx="34">
                  <c:v>550</c:v>
                </c:pt>
                <c:pt idx="35">
                  <c:v>525</c:v>
                </c:pt>
                <c:pt idx="36">
                  <c:v>500</c:v>
                </c:pt>
                <c:pt idx="37">
                  <c:v>475</c:v>
                </c:pt>
                <c:pt idx="38">
                  <c:v>450</c:v>
                </c:pt>
                <c:pt idx="39">
                  <c:v>425</c:v>
                </c:pt>
                <c:pt idx="40">
                  <c:v>400</c:v>
                </c:pt>
                <c:pt idx="41">
                  <c:v>375</c:v>
                </c:pt>
                <c:pt idx="42">
                  <c:v>350</c:v>
                </c:pt>
                <c:pt idx="43">
                  <c:v>325</c:v>
                </c:pt>
                <c:pt idx="44">
                  <c:v>300</c:v>
                </c:pt>
                <c:pt idx="45">
                  <c:v>275</c:v>
                </c:pt>
                <c:pt idx="46">
                  <c:v>250</c:v>
                </c:pt>
                <c:pt idx="47">
                  <c:v>225</c:v>
                </c:pt>
                <c:pt idx="48">
                  <c:v>200</c:v>
                </c:pt>
                <c:pt idx="49">
                  <c:v>175</c:v>
                </c:pt>
                <c:pt idx="50">
                  <c:v>150</c:v>
                </c:pt>
                <c:pt idx="51">
                  <c:v>125</c:v>
                </c:pt>
                <c:pt idx="52">
                  <c:v>100</c:v>
                </c:pt>
                <c:pt idx="53">
                  <c:v>75</c:v>
                </c:pt>
                <c:pt idx="54">
                  <c:v>50</c:v>
                </c:pt>
                <c:pt idx="55">
                  <c:v>25</c:v>
                </c:pt>
                <c:pt idx="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39-4768-AD63-F11CECEC7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995072"/>
        <c:axId val="126902272"/>
      </c:lineChart>
      <c:catAx>
        <c:axId val="1049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902272"/>
        <c:crosses val="autoZero"/>
        <c:auto val="1"/>
        <c:lblAlgn val="ctr"/>
        <c:lblOffset val="100"/>
        <c:noMultiLvlLbl val="0"/>
      </c:catAx>
      <c:valAx>
        <c:axId val="12690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99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Team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Teams'!$C$30:$C$35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37-4263-9117-2E6A147C423F}"/>
            </c:ext>
          </c:extLst>
        </c:ser>
        <c:ser>
          <c:idx val="1"/>
          <c:order val="1"/>
          <c:tx>
            <c:v>Team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Teams'!$D$30:$D$35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37-4263-9117-2E6A147C423F}"/>
            </c:ext>
          </c:extLst>
        </c:ser>
        <c:ser>
          <c:idx val="2"/>
          <c:order val="2"/>
          <c:tx>
            <c:v>Team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Teams'!$E$30:$E$35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37-4263-9117-2E6A147C423F}"/>
            </c:ext>
          </c:extLst>
        </c:ser>
        <c:ser>
          <c:idx val="3"/>
          <c:order val="3"/>
          <c:tx>
            <c:v>Team 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Teams'!$F$30:$F$35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37-4263-9117-2E6A147C423F}"/>
            </c:ext>
          </c:extLst>
        </c:ser>
        <c:ser>
          <c:idx val="4"/>
          <c:order val="4"/>
          <c:tx>
            <c:v>Team 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Teams'!$G$30:$G$35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37-4263-9117-2E6A147C423F}"/>
            </c:ext>
          </c:extLst>
        </c:ser>
        <c:ser>
          <c:idx val="5"/>
          <c:order val="5"/>
          <c:tx>
            <c:v>Team 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Teams'!$H$30:$H$35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37-4263-9117-2E6A147C423F}"/>
            </c:ext>
          </c:extLst>
        </c:ser>
        <c:ser>
          <c:idx val="6"/>
          <c:order val="6"/>
          <c:tx>
            <c:v>Team 7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'12 Teams'!$I$30:$I$35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37-4263-9117-2E6A147C423F}"/>
            </c:ext>
          </c:extLst>
        </c:ser>
        <c:ser>
          <c:idx val="7"/>
          <c:order val="7"/>
          <c:tx>
            <c:v>Team 8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'12 Teams'!$J$30:$J$35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37-4263-9117-2E6A147C423F}"/>
            </c:ext>
          </c:extLst>
        </c:ser>
        <c:ser>
          <c:idx val="8"/>
          <c:order val="8"/>
          <c:tx>
            <c:v>Team 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'12 Teams'!$K$30:$K$35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D37-4263-9117-2E6A147C423F}"/>
            </c:ext>
          </c:extLst>
        </c:ser>
        <c:ser>
          <c:idx val="9"/>
          <c:order val="9"/>
          <c:tx>
            <c:v>Team 10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'12 Teams'!$L$30:$L$35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D37-4263-9117-2E6A147C423F}"/>
            </c:ext>
          </c:extLst>
        </c:ser>
        <c:ser>
          <c:idx val="10"/>
          <c:order val="10"/>
          <c:tx>
            <c:v>Team 11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'12 Teams'!$M$30:$M$35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D37-4263-9117-2E6A147C423F}"/>
            </c:ext>
          </c:extLst>
        </c:ser>
        <c:ser>
          <c:idx val="11"/>
          <c:order val="11"/>
          <c:tx>
            <c:v>Team 12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'12 Teams'!$N$30:$N$35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D37-4263-9117-2E6A147C4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7040"/>
        <c:axId val="21959552"/>
      </c:lineChart>
      <c:catAx>
        <c:axId val="219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9552"/>
        <c:crosses val="autoZero"/>
        <c:auto val="1"/>
        <c:lblAlgn val="ctr"/>
        <c:lblOffset val="100"/>
        <c:noMultiLvlLbl val="0"/>
      </c:catAx>
      <c:valAx>
        <c:axId val="219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WEEKLY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Team 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Teams'!$C$30:$C$35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D-42B8-84AE-D158BBAF9AC0}"/>
            </c:ext>
          </c:extLst>
        </c:ser>
        <c:ser>
          <c:idx val="1"/>
          <c:order val="1"/>
          <c:tx>
            <c:v>Team 2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Teams'!$D$30:$D$35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D-42B8-84AE-D158BBAF9AC0}"/>
            </c:ext>
          </c:extLst>
        </c:ser>
        <c:ser>
          <c:idx val="2"/>
          <c:order val="2"/>
          <c:tx>
            <c:v>Team 3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Teams'!$E$30:$E$35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DD-42B8-84AE-D158BBAF9AC0}"/>
            </c:ext>
          </c:extLst>
        </c:ser>
        <c:ser>
          <c:idx val="3"/>
          <c:order val="3"/>
          <c:tx>
            <c:v>Team 4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Teams'!$F$30:$F$35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DD-42B8-84AE-D158BBAF9AC0}"/>
            </c:ext>
          </c:extLst>
        </c:ser>
        <c:ser>
          <c:idx val="4"/>
          <c:order val="4"/>
          <c:tx>
            <c:v>Team 5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Teams'!$G$30:$G$35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DD-42B8-84AE-D158BBAF9AC0}"/>
            </c:ext>
          </c:extLst>
        </c:ser>
        <c:ser>
          <c:idx val="5"/>
          <c:order val="5"/>
          <c:tx>
            <c:v>Team 6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'6 Teams'!$B$30:$B$35</c:f>
              <c:strCache>
                <c:ptCount val="6"/>
                <c:pt idx="0">
                  <c:v>Start</c:v>
                </c:pt>
                <c:pt idx="1">
                  <c:v>Rnd 1</c:v>
                </c:pt>
                <c:pt idx="2">
                  <c:v>Rnd 2</c:v>
                </c:pt>
                <c:pt idx="3">
                  <c:v>Rnd 3</c:v>
                </c:pt>
                <c:pt idx="4">
                  <c:v>Rnd 4</c:v>
                </c:pt>
                <c:pt idx="5">
                  <c:v>Rnd 5</c:v>
                </c:pt>
              </c:strCache>
            </c:strRef>
          </c:cat>
          <c:val>
            <c:numRef>
              <c:f>'12 Teams'!$H$30:$H$35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DD-42B8-84AE-D158BBAF9AC0}"/>
            </c:ext>
          </c:extLst>
        </c:ser>
        <c:ser>
          <c:idx val="6"/>
          <c:order val="6"/>
          <c:tx>
            <c:v>Team 7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'12 Teams'!$I$30:$I$35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DD-42B8-84AE-D158BBAF9AC0}"/>
            </c:ext>
          </c:extLst>
        </c:ser>
        <c:ser>
          <c:idx val="7"/>
          <c:order val="7"/>
          <c:tx>
            <c:v>Team 8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'12 Teams'!$J$30:$J$35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DD-42B8-84AE-D158BBAF9AC0}"/>
            </c:ext>
          </c:extLst>
        </c:ser>
        <c:ser>
          <c:idx val="8"/>
          <c:order val="8"/>
          <c:tx>
            <c:v>Team 9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'12 Teams'!$K$30:$K$35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D-42B8-84AE-D158BBAF9AC0}"/>
            </c:ext>
          </c:extLst>
        </c:ser>
        <c:ser>
          <c:idx val="9"/>
          <c:order val="9"/>
          <c:tx>
            <c:v>Team 10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'12 Teams'!$L$30:$L$35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DD-42B8-84AE-D158BBAF9AC0}"/>
            </c:ext>
          </c:extLst>
        </c:ser>
        <c:ser>
          <c:idx val="10"/>
          <c:order val="10"/>
          <c:tx>
            <c:v>Team 11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'12 Teams'!$M$30:$M$35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DD-42B8-84AE-D158BBAF9AC0}"/>
            </c:ext>
          </c:extLst>
        </c:ser>
        <c:ser>
          <c:idx val="11"/>
          <c:order val="11"/>
          <c:tx>
            <c:v>Team 12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'12 Teams'!$N$30:$N$35</c:f>
              <c:numCache>
                <c:formatCode>#,##0</c:formatCode>
                <c:ptCount val="6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DD-42B8-84AE-D158BBAF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67040"/>
        <c:axId val="21959552"/>
      </c:barChart>
      <c:catAx>
        <c:axId val="219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59552"/>
        <c:crosses val="autoZero"/>
        <c:auto val="1"/>
        <c:lblAlgn val="ctr"/>
        <c:lblOffset val="100"/>
        <c:noMultiLvlLbl val="0"/>
      </c:catAx>
      <c:valAx>
        <c:axId val="2195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514350</xdr:colOff>
      <xdr:row>11</xdr:row>
      <xdr:rowOff>65616</xdr:rowOff>
    </xdr:from>
    <xdr:to>
      <xdr:col>62</xdr:col>
      <xdr:colOff>262466</xdr:colOff>
      <xdr:row>29</xdr:row>
      <xdr:rowOff>147108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0D8A43-7606-4725-9970-0EE6F74C5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</xdr:colOff>
      <xdr:row>40</xdr:row>
      <xdr:rowOff>66675</xdr:rowOff>
    </xdr:from>
    <xdr:to>
      <xdr:col>20</xdr:col>
      <xdr:colOff>747713</xdr:colOff>
      <xdr:row>59</xdr:row>
      <xdr:rowOff>138113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034ACEE-7A46-47EF-B1F0-B30D992E3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61</xdr:row>
      <xdr:rowOff>0</xdr:rowOff>
    </xdr:from>
    <xdr:to>
      <xdr:col>20</xdr:col>
      <xdr:colOff>714376</xdr:colOff>
      <xdr:row>80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932433-E4AA-4823-92FE-8DDCF443B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514350</xdr:colOff>
      <xdr:row>11</xdr:row>
      <xdr:rowOff>65616</xdr:rowOff>
    </xdr:from>
    <xdr:to>
      <xdr:col>62</xdr:col>
      <xdr:colOff>262466</xdr:colOff>
      <xdr:row>29</xdr:row>
      <xdr:rowOff>147108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F93D6E-7E10-44D5-B390-F1068B11F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695325</xdr:colOff>
      <xdr:row>40</xdr:row>
      <xdr:rowOff>119062</xdr:rowOff>
    </xdr:from>
    <xdr:to>
      <xdr:col>9</xdr:col>
      <xdr:colOff>647701</xdr:colOff>
      <xdr:row>60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0A885D-CC58-4A6B-8A8D-0C7CB72E6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642938</xdr:colOff>
      <xdr:row>62</xdr:row>
      <xdr:rowOff>11907</xdr:rowOff>
    </xdr:from>
    <xdr:to>
      <xdr:col>9</xdr:col>
      <xdr:colOff>595314</xdr:colOff>
      <xdr:row>81</xdr:row>
      <xdr:rowOff>83345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C12D7F-BBB5-4602-B8AE-8C7CC2E1D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514350</xdr:colOff>
      <xdr:row>11</xdr:row>
      <xdr:rowOff>65616</xdr:rowOff>
    </xdr:from>
    <xdr:to>
      <xdr:col>62</xdr:col>
      <xdr:colOff>262466</xdr:colOff>
      <xdr:row>29</xdr:row>
      <xdr:rowOff>147108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74A659-218C-4245-9194-71A574EA0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23813</xdr:colOff>
      <xdr:row>40</xdr:row>
      <xdr:rowOff>142875</xdr:rowOff>
    </xdr:from>
    <xdr:to>
      <xdr:col>10</xdr:col>
      <xdr:colOff>728664</xdr:colOff>
      <xdr:row>60</xdr:row>
      <xdr:rowOff>23813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75C0AAF-9B1B-4628-93C9-87F034FC6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10</xdr:col>
      <xdr:colOff>704851</xdr:colOff>
      <xdr:row>81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674FB1-1150-4A82-B9FF-ECB244EE9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514350</xdr:colOff>
      <xdr:row>11</xdr:row>
      <xdr:rowOff>65616</xdr:rowOff>
    </xdr:from>
    <xdr:to>
      <xdr:col>62</xdr:col>
      <xdr:colOff>262466</xdr:colOff>
      <xdr:row>29</xdr:row>
      <xdr:rowOff>147108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1297781</xdr:colOff>
      <xdr:row>40</xdr:row>
      <xdr:rowOff>178594</xdr:rowOff>
    </xdr:from>
    <xdr:to>
      <xdr:col>10</xdr:col>
      <xdr:colOff>490538</xdr:colOff>
      <xdr:row>60</xdr:row>
      <xdr:rowOff>59532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4F1F57-708F-4DF6-BCAD-08A110B7C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1273969</xdr:colOff>
      <xdr:row>63</xdr:row>
      <xdr:rowOff>0</xdr:rowOff>
    </xdr:from>
    <xdr:to>
      <xdr:col>10</xdr:col>
      <xdr:colOff>466726</xdr:colOff>
      <xdr:row>82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FDA197-5F04-4493-855D-D2308F743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off@greatideasforteachingmarketing.com" TargetMode="External"/><Relationship Id="rId1" Type="http://schemas.openxmlformats.org/officeDocument/2006/relationships/hyperlink" Target="https://www.greatideasforteachingmarketing.com/restaurant-pricing-gam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69929-E7C2-42C4-ABC4-3E7DA4636CF0}">
  <dimension ref="B1:N12"/>
  <sheetViews>
    <sheetView showGridLines="0" workbookViewId="0">
      <selection activeCell="F24" sqref="F24"/>
    </sheetView>
  </sheetViews>
  <sheetFormatPr defaultRowHeight="15" x14ac:dyDescent="0.25"/>
  <cols>
    <col min="1" max="16384" width="9.140625" style="150"/>
  </cols>
  <sheetData>
    <row r="1" spans="2:14" ht="15.75" thickBot="1" x14ac:dyDescent="0.3"/>
    <row r="2" spans="2:14" x14ac:dyDescent="0.25">
      <c r="B2" s="151" t="s">
        <v>22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</row>
    <row r="3" spans="2:14" x14ac:dyDescent="0.25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6"/>
    </row>
    <row r="4" spans="2:14" x14ac:dyDescent="0.25">
      <c r="B4" s="154" t="s">
        <v>27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6"/>
    </row>
    <row r="5" spans="2:14" x14ac:dyDescent="0.25">
      <c r="B5" s="154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6"/>
    </row>
    <row r="6" spans="2:14" x14ac:dyDescent="0.25">
      <c r="B6" s="154" t="s">
        <v>23</v>
      </c>
      <c r="C6" s="155"/>
      <c r="D6" s="155"/>
      <c r="E6" s="155"/>
      <c r="F6" s="157" t="s">
        <v>25</v>
      </c>
      <c r="G6" s="155"/>
      <c r="H6" s="155"/>
      <c r="I6" s="155"/>
      <c r="J6" s="155"/>
      <c r="K6" s="155"/>
      <c r="L6" s="155"/>
      <c r="M6" s="155"/>
      <c r="N6" s="156"/>
    </row>
    <row r="7" spans="2:14" x14ac:dyDescent="0.25"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6"/>
    </row>
    <row r="8" spans="2:14" x14ac:dyDescent="0.25">
      <c r="B8" s="154" t="s">
        <v>28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6"/>
    </row>
    <row r="9" spans="2:14" x14ac:dyDescent="0.25">
      <c r="B9" s="154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6"/>
    </row>
    <row r="10" spans="2:14" x14ac:dyDescent="0.25">
      <c r="B10" s="154" t="s">
        <v>26</v>
      </c>
      <c r="C10" s="155"/>
      <c r="D10" s="155"/>
      <c r="E10" s="155"/>
      <c r="F10" s="157" t="s">
        <v>24</v>
      </c>
      <c r="G10" s="155"/>
      <c r="H10" s="155"/>
      <c r="I10" s="155"/>
      <c r="J10" s="155"/>
      <c r="K10" s="155"/>
      <c r="L10" s="155"/>
      <c r="M10" s="155"/>
      <c r="N10" s="156"/>
    </row>
    <row r="11" spans="2:14" ht="15.75" thickBot="1" x14ac:dyDescent="0.3">
      <c r="B11" s="15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60"/>
    </row>
    <row r="12" spans="2:14" x14ac:dyDescent="0.25"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</row>
  </sheetData>
  <sheetProtection algorithmName="SHA-512" hashValue="sW4Q6PtAePq8wlzvzVxhj4CDkkTKcuNJRpbA6NMO5WOrj7+h+zXQtk2oMYwVzwex8yWuS3t/2yojpEjx5i2mzQ==" saltValue="yLzWdauDkQeu/ri1Zpg2NQ==" spinCount="100000" sheet="1" objects="1" scenarios="1"/>
  <hyperlinks>
    <hyperlink ref="F6" r:id="rId1" xr:uid="{8043065E-3377-4791-B51E-646361BB8B4F}"/>
    <hyperlink ref="F10" r:id="rId2" xr:uid="{F25FAF37-2D92-4717-BDCB-9566575680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8551-A150-48AC-9096-0433FE2DFD4A}">
  <dimension ref="B1:BY64"/>
  <sheetViews>
    <sheetView showGridLines="0" tabSelected="1" zoomScale="80" zoomScaleNormal="80" workbookViewId="0">
      <selection activeCell="B2" sqref="B2"/>
    </sheetView>
  </sheetViews>
  <sheetFormatPr defaultRowHeight="15" x14ac:dyDescent="0.25"/>
  <cols>
    <col min="1" max="1" width="10.7109375" customWidth="1"/>
    <col min="2" max="2" width="22.7109375" style="5" customWidth="1"/>
    <col min="3" max="8" width="11.42578125" customWidth="1"/>
    <col min="9" max="20" width="11.42578125" hidden="1" customWidth="1"/>
    <col min="21" max="21" width="11.42578125" customWidth="1"/>
    <col min="22" max="22" width="13.140625" bestFit="1" customWidth="1"/>
    <col min="26" max="29" width="9.140625" style="66"/>
    <col min="30" max="31" width="9.28515625" style="66" bestFit="1" customWidth="1"/>
    <col min="32" max="32" width="9.5703125" style="66" bestFit="1" customWidth="1"/>
    <col min="33" max="35" width="9.28515625" style="66" bestFit="1" customWidth="1"/>
    <col min="36" max="45" width="9.140625" style="66"/>
    <col min="46" max="46" width="9.5703125" style="66" bestFit="1" customWidth="1"/>
    <col min="47" max="50" width="9.140625" style="66"/>
    <col min="51" max="51" width="9.28515625" style="66" customWidth="1"/>
    <col min="52" max="77" width="9.140625" style="66"/>
  </cols>
  <sheetData>
    <row r="1" spans="2:77" ht="15.75" thickBot="1" x14ac:dyDescent="0.3"/>
    <row r="2" spans="2:77" s="75" customFormat="1" ht="27.75" customHeight="1" thickBot="1" x14ac:dyDescent="0.3">
      <c r="B2" s="77" t="s">
        <v>14</v>
      </c>
      <c r="C2" s="78">
        <v>1</v>
      </c>
      <c r="D2" s="79">
        <v>2</v>
      </c>
      <c r="E2" s="79">
        <v>3</v>
      </c>
      <c r="F2" s="79">
        <v>4</v>
      </c>
      <c r="G2" s="79">
        <v>5</v>
      </c>
      <c r="H2" s="79">
        <v>6</v>
      </c>
      <c r="I2" s="79">
        <v>7</v>
      </c>
      <c r="J2" s="79">
        <v>8</v>
      </c>
      <c r="K2" s="79">
        <v>9</v>
      </c>
      <c r="L2" s="79">
        <v>10</v>
      </c>
      <c r="M2" s="79">
        <v>11</v>
      </c>
      <c r="N2" s="79">
        <v>12</v>
      </c>
      <c r="O2" s="79">
        <v>13</v>
      </c>
      <c r="P2" s="79">
        <v>14</v>
      </c>
      <c r="Q2" s="79">
        <v>15</v>
      </c>
      <c r="R2" s="79">
        <v>16</v>
      </c>
      <c r="S2" s="79">
        <v>17</v>
      </c>
      <c r="T2" s="79">
        <v>18</v>
      </c>
      <c r="U2" s="80" t="s">
        <v>7</v>
      </c>
      <c r="V2" s="81" t="s">
        <v>8</v>
      </c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164" t="s">
        <v>12</v>
      </c>
      <c r="BB2" s="164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</row>
    <row r="3" spans="2:77" ht="18.75" x14ac:dyDescent="0.3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U3" s="10"/>
      <c r="V3" s="11"/>
      <c r="AD3" s="66">
        <v>1</v>
      </c>
      <c r="AE3" s="66">
        <v>2</v>
      </c>
      <c r="AF3" s="66">
        <v>3</v>
      </c>
      <c r="AG3" s="66">
        <v>4</v>
      </c>
      <c r="AH3" s="66">
        <v>5</v>
      </c>
      <c r="AI3" s="66">
        <v>6</v>
      </c>
      <c r="AJ3" s="66">
        <v>7</v>
      </c>
      <c r="AK3" s="66">
        <v>8</v>
      </c>
      <c r="AL3" s="66">
        <v>9</v>
      </c>
      <c r="AM3" s="66">
        <v>10</v>
      </c>
      <c r="AN3" s="66">
        <v>11</v>
      </c>
      <c r="AO3" s="66">
        <v>12</v>
      </c>
      <c r="AP3" s="66">
        <v>13</v>
      </c>
      <c r="AQ3" s="66">
        <v>14</v>
      </c>
      <c r="AR3" s="66">
        <v>15</v>
      </c>
      <c r="AS3" s="66">
        <v>16</v>
      </c>
      <c r="AT3" s="66">
        <v>17</v>
      </c>
      <c r="AU3" s="66">
        <v>18</v>
      </c>
    </row>
    <row r="4" spans="2:77" ht="18.75" x14ac:dyDescent="0.3">
      <c r="B4" s="12" t="s">
        <v>0</v>
      </c>
      <c r="C4" s="13">
        <f t="shared" ref="C4:T4" si="0">+AD7</f>
        <v>1941.6666666666667</v>
      </c>
      <c r="D4" s="13">
        <f t="shared" si="0"/>
        <v>741.66666666666674</v>
      </c>
      <c r="E4" s="13">
        <f t="shared" si="0"/>
        <v>941.66666666666674</v>
      </c>
      <c r="F4" s="13">
        <f t="shared" si="0"/>
        <v>1341.6666666666667</v>
      </c>
      <c r="G4" s="13">
        <f t="shared" si="0"/>
        <v>741.66666666666674</v>
      </c>
      <c r="H4" s="13">
        <f t="shared" si="0"/>
        <v>1541.6666666666667</v>
      </c>
      <c r="I4" s="13" t="str">
        <f t="shared" si="0"/>
        <v/>
      </c>
      <c r="J4" s="13" t="str">
        <f t="shared" si="0"/>
        <v/>
      </c>
      <c r="K4" s="13" t="str">
        <f t="shared" si="0"/>
        <v/>
      </c>
      <c r="L4" s="13" t="str">
        <f t="shared" si="0"/>
        <v/>
      </c>
      <c r="M4" s="13" t="str">
        <f t="shared" si="0"/>
        <v/>
      </c>
      <c r="N4" s="13" t="str">
        <f t="shared" si="0"/>
        <v/>
      </c>
      <c r="O4" s="13" t="str">
        <f t="shared" si="0"/>
        <v/>
      </c>
      <c r="P4" s="13" t="str">
        <f t="shared" si="0"/>
        <v/>
      </c>
      <c r="Q4" s="13" t="str">
        <f t="shared" si="0"/>
        <v/>
      </c>
      <c r="R4" s="13" t="str">
        <f t="shared" si="0"/>
        <v/>
      </c>
      <c r="S4" s="13" t="str">
        <f t="shared" si="0"/>
        <v/>
      </c>
      <c r="T4" s="13" t="str">
        <f t="shared" si="0"/>
        <v/>
      </c>
      <c r="U4" s="14">
        <f>AVERAGE(C4:T4)</f>
        <v>1208.3333333333335</v>
      </c>
      <c r="V4" s="15">
        <f>SUM(C4:T4)</f>
        <v>7250.0000000000009</v>
      </c>
      <c r="AD4" s="67">
        <f>IFERROR(AD11,"")</f>
        <v>0.26781609195402295</v>
      </c>
      <c r="AE4" s="67">
        <f t="shared" ref="AE4:AU4" si="1">IFERROR(AE11,"")</f>
        <v>0.10229885057471264</v>
      </c>
      <c r="AF4" s="67">
        <f t="shared" si="1"/>
        <v>0.12988505747126436</v>
      </c>
      <c r="AG4" s="67">
        <f t="shared" si="1"/>
        <v>0.18505747126436781</v>
      </c>
      <c r="AH4" s="67">
        <f t="shared" si="1"/>
        <v>0.10229885057471264</v>
      </c>
      <c r="AI4" s="67">
        <f t="shared" si="1"/>
        <v>0.21264367816091953</v>
      </c>
      <c r="AJ4" s="67" t="str">
        <f t="shared" si="1"/>
        <v/>
      </c>
      <c r="AK4" s="67" t="str">
        <f t="shared" si="1"/>
        <v/>
      </c>
      <c r="AL4" s="67" t="str">
        <f t="shared" si="1"/>
        <v/>
      </c>
      <c r="AM4" s="67" t="str">
        <f t="shared" si="1"/>
        <v/>
      </c>
      <c r="AN4" s="67" t="str">
        <f t="shared" si="1"/>
        <v/>
      </c>
      <c r="AO4" s="67" t="str">
        <f t="shared" si="1"/>
        <v/>
      </c>
      <c r="AP4" s="67" t="str">
        <f t="shared" si="1"/>
        <v/>
      </c>
      <c r="AQ4" s="67" t="str">
        <f t="shared" si="1"/>
        <v/>
      </c>
      <c r="AR4" s="67" t="str">
        <f t="shared" si="1"/>
        <v/>
      </c>
      <c r="AS4" s="67" t="str">
        <f t="shared" si="1"/>
        <v/>
      </c>
      <c r="AT4" s="67" t="str">
        <f t="shared" si="1"/>
        <v/>
      </c>
      <c r="AU4" s="67" t="str">
        <f t="shared" si="1"/>
        <v/>
      </c>
      <c r="BA4" s="66">
        <v>0</v>
      </c>
      <c r="BB4" s="66">
        <v>1500</v>
      </c>
    </row>
    <row r="5" spans="2:77" ht="16.5" thickBot="1" x14ac:dyDescent="0.3">
      <c r="B5" s="16" t="s">
        <v>9</v>
      </c>
      <c r="C5" s="17">
        <f t="shared" ref="C5:T5" si="2">+AD6</f>
        <v>0.26781609195402295</v>
      </c>
      <c r="D5" s="18">
        <f t="shared" si="2"/>
        <v>0.10229885057471264</v>
      </c>
      <c r="E5" s="18">
        <f t="shared" si="2"/>
        <v>0.12988505747126436</v>
      </c>
      <c r="F5" s="18">
        <f t="shared" si="2"/>
        <v>0.18505747126436781</v>
      </c>
      <c r="G5" s="18">
        <f t="shared" si="2"/>
        <v>0.10229885057471264</v>
      </c>
      <c r="H5" s="18">
        <f t="shared" si="2"/>
        <v>0.21264367816091953</v>
      </c>
      <c r="I5" s="18" t="str">
        <f t="shared" si="2"/>
        <v/>
      </c>
      <c r="J5" s="18" t="str">
        <f t="shared" si="2"/>
        <v/>
      </c>
      <c r="K5" s="18" t="str">
        <f t="shared" si="2"/>
        <v/>
      </c>
      <c r="L5" s="18" t="str">
        <f t="shared" si="2"/>
        <v/>
      </c>
      <c r="M5" s="18" t="str">
        <f t="shared" si="2"/>
        <v/>
      </c>
      <c r="N5" s="18" t="str">
        <f t="shared" si="2"/>
        <v/>
      </c>
      <c r="O5" s="18" t="str">
        <f t="shared" si="2"/>
        <v/>
      </c>
      <c r="P5" s="18" t="str">
        <f t="shared" si="2"/>
        <v/>
      </c>
      <c r="Q5" s="18" t="str">
        <f t="shared" si="2"/>
        <v/>
      </c>
      <c r="R5" s="18" t="str">
        <f t="shared" si="2"/>
        <v/>
      </c>
      <c r="S5" s="18" t="str">
        <f t="shared" si="2"/>
        <v/>
      </c>
      <c r="T5" s="18" t="str">
        <f t="shared" si="2"/>
        <v/>
      </c>
      <c r="U5" s="19">
        <f>+U4/$AV23</f>
        <v>0.16666666666666666</v>
      </c>
      <c r="V5" s="20">
        <f>SUM(C5:N5)</f>
        <v>0.99999999999999989</v>
      </c>
      <c r="AD5" s="67">
        <f>IFERROR(IF(AD4&lt;0,0,AD4),"")</f>
        <v>0.26781609195402295</v>
      </c>
      <c r="AE5" s="67">
        <f t="shared" ref="AE5:AU5" si="3">IFERROR(IF(AE4&lt;0,0,AE4),"")</f>
        <v>0.10229885057471264</v>
      </c>
      <c r="AF5" s="67">
        <f t="shared" si="3"/>
        <v>0.12988505747126436</v>
      </c>
      <c r="AG5" s="67">
        <f t="shared" si="3"/>
        <v>0.18505747126436781</v>
      </c>
      <c r="AH5" s="67">
        <f t="shared" si="3"/>
        <v>0.10229885057471264</v>
      </c>
      <c r="AI5" s="67">
        <f t="shared" si="3"/>
        <v>0.21264367816091953</v>
      </c>
      <c r="AJ5" s="67" t="str">
        <f t="shared" si="3"/>
        <v/>
      </c>
      <c r="AK5" s="67" t="str">
        <f t="shared" si="3"/>
        <v/>
      </c>
      <c r="AL5" s="67" t="str">
        <f t="shared" si="3"/>
        <v/>
      </c>
      <c r="AM5" s="67" t="str">
        <f t="shared" si="3"/>
        <v/>
      </c>
      <c r="AN5" s="67" t="str">
        <f t="shared" si="3"/>
        <v/>
      </c>
      <c r="AO5" s="67" t="str">
        <f t="shared" si="3"/>
        <v/>
      </c>
      <c r="AP5" s="67" t="str">
        <f t="shared" si="3"/>
        <v/>
      </c>
      <c r="AQ5" s="67" t="str">
        <f t="shared" si="3"/>
        <v/>
      </c>
      <c r="AR5" s="67" t="str">
        <f t="shared" si="3"/>
        <v/>
      </c>
      <c r="AS5" s="67" t="str">
        <f t="shared" si="3"/>
        <v/>
      </c>
      <c r="AT5" s="67" t="str">
        <f t="shared" si="3"/>
        <v/>
      </c>
      <c r="AU5" s="67" t="str">
        <f t="shared" si="3"/>
        <v/>
      </c>
      <c r="AV5" s="68">
        <f>SUM(AD5:AU5)</f>
        <v>0.99999999999999989</v>
      </c>
      <c r="BA5" s="66">
        <v>1</v>
      </c>
      <c r="BB5" s="66">
        <f>+BB4-25</f>
        <v>1475</v>
      </c>
    </row>
    <row r="6" spans="2:77" ht="19.5" thickBot="1" x14ac:dyDescent="0.35">
      <c r="B6" s="21" t="s">
        <v>13</v>
      </c>
      <c r="C6" s="2">
        <v>8</v>
      </c>
      <c r="D6" s="1">
        <v>14</v>
      </c>
      <c r="E6" s="1">
        <v>13</v>
      </c>
      <c r="F6" s="1">
        <v>11</v>
      </c>
      <c r="G6" s="1">
        <v>14</v>
      </c>
      <c r="H6" s="1">
        <v>10</v>
      </c>
      <c r="I6" s="1"/>
      <c r="J6" s="1"/>
      <c r="K6" s="1"/>
      <c r="L6" s="1"/>
      <c r="M6" s="1"/>
      <c r="N6" s="1"/>
      <c r="O6" s="63"/>
      <c r="P6" s="63"/>
      <c r="Q6" s="63"/>
      <c r="R6" s="63"/>
      <c r="S6" s="63"/>
      <c r="T6" s="64"/>
      <c r="U6" s="22">
        <f>AVERAGE(C6:T6)</f>
        <v>11.666666666666666</v>
      </c>
      <c r="V6" s="23"/>
      <c r="AD6" s="67">
        <f t="shared" ref="AD6:AU6" si="4">IFERROR(AD5*$AV6,"")</f>
        <v>0.26781609195402295</v>
      </c>
      <c r="AE6" s="67">
        <f t="shared" si="4"/>
        <v>0.10229885057471264</v>
      </c>
      <c r="AF6" s="67">
        <f t="shared" si="4"/>
        <v>0.12988505747126436</v>
      </c>
      <c r="AG6" s="67">
        <f t="shared" si="4"/>
        <v>0.18505747126436781</v>
      </c>
      <c r="AH6" s="67">
        <f t="shared" si="4"/>
        <v>0.10229885057471264</v>
      </c>
      <c r="AI6" s="67">
        <f t="shared" si="4"/>
        <v>0.21264367816091953</v>
      </c>
      <c r="AJ6" s="67" t="str">
        <f t="shared" si="4"/>
        <v/>
      </c>
      <c r="AK6" s="67" t="str">
        <f t="shared" si="4"/>
        <v/>
      </c>
      <c r="AL6" s="67" t="str">
        <f t="shared" si="4"/>
        <v/>
      </c>
      <c r="AM6" s="67" t="str">
        <f t="shared" si="4"/>
        <v/>
      </c>
      <c r="AN6" s="67" t="str">
        <f t="shared" si="4"/>
        <v/>
      </c>
      <c r="AO6" s="67" t="str">
        <f t="shared" si="4"/>
        <v/>
      </c>
      <c r="AP6" s="67" t="str">
        <f t="shared" si="4"/>
        <v/>
      </c>
      <c r="AQ6" s="67" t="str">
        <f t="shared" si="4"/>
        <v/>
      </c>
      <c r="AR6" s="67" t="str">
        <f t="shared" si="4"/>
        <v/>
      </c>
      <c r="AS6" s="67" t="str">
        <f t="shared" si="4"/>
        <v/>
      </c>
      <c r="AT6" s="67" t="str">
        <f t="shared" si="4"/>
        <v/>
      </c>
      <c r="AU6" s="67" t="str">
        <f t="shared" si="4"/>
        <v/>
      </c>
      <c r="AV6" s="66">
        <f>1/AV5</f>
        <v>1</v>
      </c>
      <c r="BA6" s="66">
        <v>2</v>
      </c>
      <c r="BB6" s="66">
        <f t="shared" ref="BB6:BB64" si="5">+BB5-25</f>
        <v>1450</v>
      </c>
    </row>
    <row r="7" spans="2:77" ht="18.75" x14ac:dyDescent="0.3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U7" s="14"/>
      <c r="V7" s="26"/>
      <c r="AD7" s="69">
        <f t="shared" ref="AD7:AU7" si="6">+IFERROR(AD6*$AX12,"")</f>
        <v>1941.6666666666667</v>
      </c>
      <c r="AE7" s="69">
        <f t="shared" si="6"/>
        <v>741.66666666666674</v>
      </c>
      <c r="AF7" s="69">
        <f t="shared" si="6"/>
        <v>941.66666666666674</v>
      </c>
      <c r="AG7" s="69">
        <f t="shared" si="6"/>
        <v>1341.6666666666667</v>
      </c>
      <c r="AH7" s="69">
        <f t="shared" si="6"/>
        <v>741.66666666666674</v>
      </c>
      <c r="AI7" s="69">
        <f t="shared" si="6"/>
        <v>1541.6666666666667</v>
      </c>
      <c r="AJ7" s="69" t="str">
        <f t="shared" si="6"/>
        <v/>
      </c>
      <c r="AK7" s="69" t="str">
        <f t="shared" si="6"/>
        <v/>
      </c>
      <c r="AL7" s="69" t="str">
        <f t="shared" si="6"/>
        <v/>
      </c>
      <c r="AM7" s="69" t="str">
        <f t="shared" si="6"/>
        <v/>
      </c>
      <c r="AN7" s="69" t="str">
        <f t="shared" si="6"/>
        <v/>
      </c>
      <c r="AO7" s="69" t="str">
        <f t="shared" si="6"/>
        <v/>
      </c>
      <c r="AP7" s="69" t="str">
        <f t="shared" si="6"/>
        <v/>
      </c>
      <c r="AQ7" s="69" t="str">
        <f t="shared" si="6"/>
        <v/>
      </c>
      <c r="AR7" s="69" t="str">
        <f t="shared" si="6"/>
        <v/>
      </c>
      <c r="AS7" s="69" t="str">
        <f t="shared" si="6"/>
        <v/>
      </c>
      <c r="AT7" s="69" t="str">
        <f t="shared" si="6"/>
        <v/>
      </c>
      <c r="AU7" s="69" t="str">
        <f t="shared" si="6"/>
        <v/>
      </c>
      <c r="AV7" s="70">
        <f>SUM(AD7:AU7)</f>
        <v>7250.0000000000009</v>
      </c>
      <c r="BA7" s="66">
        <v>3</v>
      </c>
      <c r="BB7" s="66">
        <f t="shared" si="5"/>
        <v>1425</v>
      </c>
    </row>
    <row r="8" spans="2:77" ht="18.75" x14ac:dyDescent="0.3">
      <c r="B8" s="24" t="s">
        <v>1</v>
      </c>
      <c r="C8" s="27">
        <f>+IFERROR(C6*C4,"")</f>
        <v>15533.333333333334</v>
      </c>
      <c r="D8" s="27">
        <f t="shared" ref="D8:T8" si="7">+IFERROR(D6*D4,"")</f>
        <v>10383.333333333334</v>
      </c>
      <c r="E8" s="27">
        <f t="shared" si="7"/>
        <v>12241.666666666668</v>
      </c>
      <c r="F8" s="27">
        <f t="shared" si="7"/>
        <v>14758.333333333334</v>
      </c>
      <c r="G8" s="27">
        <f t="shared" si="7"/>
        <v>10383.333333333334</v>
      </c>
      <c r="H8" s="27">
        <f t="shared" si="7"/>
        <v>15416.666666666668</v>
      </c>
      <c r="I8" s="27" t="str">
        <f t="shared" si="7"/>
        <v/>
      </c>
      <c r="J8" s="27" t="str">
        <f t="shared" si="7"/>
        <v/>
      </c>
      <c r="K8" s="27" t="str">
        <f t="shared" si="7"/>
        <v/>
      </c>
      <c r="L8" s="27" t="str">
        <f t="shared" si="7"/>
        <v/>
      </c>
      <c r="M8" s="27" t="str">
        <f t="shared" si="7"/>
        <v/>
      </c>
      <c r="N8" s="27" t="str">
        <f t="shared" si="7"/>
        <v/>
      </c>
      <c r="O8" s="27" t="str">
        <f t="shared" si="7"/>
        <v/>
      </c>
      <c r="P8" s="27" t="str">
        <f t="shared" si="7"/>
        <v/>
      </c>
      <c r="Q8" s="27" t="str">
        <f t="shared" si="7"/>
        <v/>
      </c>
      <c r="R8" s="27" t="str">
        <f t="shared" si="7"/>
        <v/>
      </c>
      <c r="S8" s="27" t="str">
        <f t="shared" si="7"/>
        <v/>
      </c>
      <c r="T8" s="27" t="str">
        <f t="shared" si="7"/>
        <v/>
      </c>
      <c r="U8" s="14">
        <f>AVERAGE(C8:T8)</f>
        <v>13119.444444444445</v>
      </c>
      <c r="V8" s="15">
        <f>SUM(C8:T8)</f>
        <v>78716.666666666672</v>
      </c>
      <c r="AX8" s="70">
        <f>MIN(AD20:AU20)</f>
        <v>741.66666666666674</v>
      </c>
      <c r="BA8" s="66">
        <v>4</v>
      </c>
      <c r="BB8" s="66">
        <f t="shared" si="5"/>
        <v>1400</v>
      </c>
    </row>
    <row r="9" spans="2:77" ht="18.75" x14ac:dyDescent="0.3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4"/>
      <c r="V9" s="26"/>
      <c r="AX9" s="66">
        <f>IF(AX8&lt;0,1,0)</f>
        <v>0</v>
      </c>
      <c r="BA9" s="66">
        <v>5</v>
      </c>
      <c r="BB9" s="66">
        <f t="shared" si="5"/>
        <v>1375</v>
      </c>
    </row>
    <row r="10" spans="2:77" ht="18.75" x14ac:dyDescent="0.3">
      <c r="B10" s="24" t="s">
        <v>2</v>
      </c>
      <c r="C10" s="27">
        <f>IF(C6&lt;&gt;"",5,"")</f>
        <v>5</v>
      </c>
      <c r="D10" s="27">
        <f t="shared" ref="D10:T10" si="8">IF(D6&lt;&gt;"",5,"")</f>
        <v>5</v>
      </c>
      <c r="E10" s="27">
        <f t="shared" si="8"/>
        <v>5</v>
      </c>
      <c r="F10" s="27">
        <f t="shared" si="8"/>
        <v>5</v>
      </c>
      <c r="G10" s="27">
        <f t="shared" si="8"/>
        <v>5</v>
      </c>
      <c r="H10" s="27">
        <f t="shared" si="8"/>
        <v>5</v>
      </c>
      <c r="I10" s="27" t="str">
        <f t="shared" si="8"/>
        <v/>
      </c>
      <c r="J10" s="27" t="str">
        <f t="shared" si="8"/>
        <v/>
      </c>
      <c r="K10" s="27" t="str">
        <f t="shared" si="8"/>
        <v/>
      </c>
      <c r="L10" s="27" t="str">
        <f t="shared" si="8"/>
        <v/>
      </c>
      <c r="M10" s="27" t="str">
        <f t="shared" si="8"/>
        <v/>
      </c>
      <c r="N10" s="27" t="str">
        <f t="shared" si="8"/>
        <v/>
      </c>
      <c r="O10" s="27" t="str">
        <f t="shared" si="8"/>
        <v/>
      </c>
      <c r="P10" s="27" t="str">
        <f t="shared" si="8"/>
        <v/>
      </c>
      <c r="Q10" s="27" t="str">
        <f t="shared" si="8"/>
        <v/>
      </c>
      <c r="R10" s="27" t="str">
        <f t="shared" si="8"/>
        <v/>
      </c>
      <c r="S10" s="27" t="str">
        <f t="shared" si="8"/>
        <v/>
      </c>
      <c r="T10" s="27" t="str">
        <f t="shared" si="8"/>
        <v/>
      </c>
      <c r="U10" s="28">
        <f>AVERAGE(C10:N10)</f>
        <v>5</v>
      </c>
      <c r="V10" s="26"/>
      <c r="AD10" s="70">
        <f t="shared" ref="AD10:AU10" si="9">IFERROR($AV22-(200*AD18),"")</f>
        <v>1941.6666666666667</v>
      </c>
      <c r="AE10" s="70">
        <f t="shared" si="9"/>
        <v>741.66666666666674</v>
      </c>
      <c r="AF10" s="70">
        <f t="shared" si="9"/>
        <v>941.66666666666674</v>
      </c>
      <c r="AG10" s="70">
        <f t="shared" si="9"/>
        <v>1341.6666666666667</v>
      </c>
      <c r="AH10" s="70">
        <f t="shared" si="9"/>
        <v>741.66666666666674</v>
      </c>
      <c r="AI10" s="70">
        <f t="shared" si="9"/>
        <v>1541.6666666666667</v>
      </c>
      <c r="AJ10" s="70" t="str">
        <f t="shared" si="9"/>
        <v/>
      </c>
      <c r="AK10" s="70" t="str">
        <f t="shared" si="9"/>
        <v/>
      </c>
      <c r="AL10" s="70" t="str">
        <f t="shared" si="9"/>
        <v/>
      </c>
      <c r="AM10" s="70" t="str">
        <f t="shared" si="9"/>
        <v/>
      </c>
      <c r="AN10" s="70" t="str">
        <f t="shared" si="9"/>
        <v/>
      </c>
      <c r="AO10" s="70" t="str">
        <f t="shared" si="9"/>
        <v/>
      </c>
      <c r="AP10" s="70" t="str">
        <f t="shared" si="9"/>
        <v/>
      </c>
      <c r="AQ10" s="70" t="str">
        <f t="shared" si="9"/>
        <v/>
      </c>
      <c r="AR10" s="70" t="str">
        <f t="shared" si="9"/>
        <v/>
      </c>
      <c r="AS10" s="70" t="str">
        <f t="shared" si="9"/>
        <v/>
      </c>
      <c r="AT10" s="70" t="str">
        <f t="shared" si="9"/>
        <v/>
      </c>
      <c r="AU10" s="70" t="str">
        <f t="shared" si="9"/>
        <v/>
      </c>
      <c r="AV10" s="70">
        <f>SUM(AD10:AU10)</f>
        <v>7250.0000000000009</v>
      </c>
      <c r="BA10" s="66">
        <v>6</v>
      </c>
      <c r="BB10" s="66">
        <f t="shared" si="5"/>
        <v>1350</v>
      </c>
    </row>
    <row r="11" spans="2:77" ht="18.75" x14ac:dyDescent="0.3">
      <c r="B11" s="2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14"/>
      <c r="V11" s="26"/>
      <c r="AD11" s="67">
        <f t="shared" ref="AD11:AU11" si="10">IFERROR(AD10/$AV10,"")</f>
        <v>0.26781609195402295</v>
      </c>
      <c r="AE11" s="67">
        <f t="shared" si="10"/>
        <v>0.10229885057471264</v>
      </c>
      <c r="AF11" s="67">
        <f t="shared" si="10"/>
        <v>0.12988505747126436</v>
      </c>
      <c r="AG11" s="67">
        <f t="shared" si="10"/>
        <v>0.18505747126436781</v>
      </c>
      <c r="AH11" s="67">
        <f t="shared" si="10"/>
        <v>0.10229885057471264</v>
      </c>
      <c r="AI11" s="67">
        <f t="shared" si="10"/>
        <v>0.21264367816091953</v>
      </c>
      <c r="AJ11" s="67" t="str">
        <f t="shared" si="10"/>
        <v/>
      </c>
      <c r="AK11" s="67" t="str">
        <f t="shared" si="10"/>
        <v/>
      </c>
      <c r="AL11" s="67" t="str">
        <f t="shared" si="10"/>
        <v/>
      </c>
      <c r="AM11" s="67" t="str">
        <f t="shared" si="10"/>
        <v/>
      </c>
      <c r="AN11" s="67" t="str">
        <f t="shared" si="10"/>
        <v/>
      </c>
      <c r="AO11" s="67" t="str">
        <f t="shared" si="10"/>
        <v/>
      </c>
      <c r="AP11" s="67" t="str">
        <f t="shared" si="10"/>
        <v/>
      </c>
      <c r="AQ11" s="67" t="str">
        <f t="shared" si="10"/>
        <v/>
      </c>
      <c r="AR11" s="67" t="str">
        <f t="shared" si="10"/>
        <v/>
      </c>
      <c r="AS11" s="67" t="str">
        <f t="shared" si="10"/>
        <v/>
      </c>
      <c r="AT11" s="67" t="str">
        <f t="shared" si="10"/>
        <v/>
      </c>
      <c r="AU11" s="67" t="str">
        <f t="shared" si="10"/>
        <v/>
      </c>
      <c r="AV11" s="67">
        <f>+AV10/$AV10</f>
        <v>1</v>
      </c>
      <c r="AX11" s="66">
        <f>+AV24</f>
        <v>6</v>
      </c>
      <c r="BA11" s="66">
        <v>7</v>
      </c>
      <c r="BB11" s="66">
        <f t="shared" si="5"/>
        <v>1325</v>
      </c>
    </row>
    <row r="12" spans="2:77" ht="18.75" x14ac:dyDescent="0.3">
      <c r="B12" s="24" t="s">
        <v>15</v>
      </c>
      <c r="C12" s="29">
        <f>IFERROR(C6-C10,"")</f>
        <v>3</v>
      </c>
      <c r="D12" s="29">
        <f t="shared" ref="D12:T12" si="11">IFERROR(D6-D10,"")</f>
        <v>9</v>
      </c>
      <c r="E12" s="29">
        <f t="shared" si="11"/>
        <v>8</v>
      </c>
      <c r="F12" s="29">
        <f t="shared" si="11"/>
        <v>6</v>
      </c>
      <c r="G12" s="29">
        <f t="shared" si="11"/>
        <v>9</v>
      </c>
      <c r="H12" s="29">
        <f t="shared" si="11"/>
        <v>5</v>
      </c>
      <c r="I12" s="29" t="str">
        <f t="shared" si="11"/>
        <v/>
      </c>
      <c r="J12" s="29" t="str">
        <f t="shared" si="11"/>
        <v/>
      </c>
      <c r="K12" s="29" t="str">
        <f t="shared" si="11"/>
        <v/>
      </c>
      <c r="L12" s="29" t="str">
        <f t="shared" si="11"/>
        <v/>
      </c>
      <c r="M12" s="29" t="str">
        <f t="shared" si="11"/>
        <v/>
      </c>
      <c r="N12" s="29" t="str">
        <f t="shared" si="11"/>
        <v/>
      </c>
      <c r="O12" s="29" t="str">
        <f t="shared" si="11"/>
        <v/>
      </c>
      <c r="P12" s="29" t="str">
        <f t="shared" si="11"/>
        <v/>
      </c>
      <c r="Q12" s="29" t="str">
        <f t="shared" si="11"/>
        <v/>
      </c>
      <c r="R12" s="29" t="str">
        <f t="shared" si="11"/>
        <v/>
      </c>
      <c r="S12" s="29" t="str">
        <f t="shared" si="11"/>
        <v/>
      </c>
      <c r="T12" s="29" t="str">
        <f t="shared" si="11"/>
        <v/>
      </c>
      <c r="U12" s="28">
        <f>AVERAGE(C12:N12)</f>
        <v>6.666666666666667</v>
      </c>
      <c r="V12" s="26"/>
      <c r="AX12" s="70">
        <f>+AX11*AV22</f>
        <v>7250.0000000000009</v>
      </c>
      <c r="BA12" s="66">
        <v>8</v>
      </c>
      <c r="BB12" s="66">
        <f t="shared" si="5"/>
        <v>1300</v>
      </c>
    </row>
    <row r="13" spans="2:77" ht="19.5" thickBot="1" x14ac:dyDescent="0.35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4"/>
      <c r="V13" s="26"/>
      <c r="BA13" s="66">
        <v>9</v>
      </c>
      <c r="BB13" s="66">
        <f t="shared" si="5"/>
        <v>1275</v>
      </c>
    </row>
    <row r="14" spans="2:77" ht="18.75" x14ac:dyDescent="0.3">
      <c r="B14" s="32" t="s">
        <v>3</v>
      </c>
      <c r="C14" s="33">
        <f>IFERROR(C10*C4,"")</f>
        <v>9708.3333333333339</v>
      </c>
      <c r="D14" s="33">
        <f t="shared" ref="D14:T14" si="12">IFERROR(D10*D4,"")</f>
        <v>3708.3333333333339</v>
      </c>
      <c r="E14" s="33">
        <f t="shared" si="12"/>
        <v>4708.3333333333339</v>
      </c>
      <c r="F14" s="33">
        <f t="shared" si="12"/>
        <v>6708.3333333333339</v>
      </c>
      <c r="G14" s="33">
        <f t="shared" si="12"/>
        <v>3708.3333333333339</v>
      </c>
      <c r="H14" s="33">
        <f t="shared" si="12"/>
        <v>7708.3333333333339</v>
      </c>
      <c r="I14" s="33" t="str">
        <f t="shared" si="12"/>
        <v/>
      </c>
      <c r="J14" s="33" t="str">
        <f t="shared" si="12"/>
        <v/>
      </c>
      <c r="K14" s="33" t="str">
        <f t="shared" si="12"/>
        <v/>
      </c>
      <c r="L14" s="33" t="str">
        <f t="shared" si="12"/>
        <v/>
      </c>
      <c r="M14" s="33" t="str">
        <f t="shared" si="12"/>
        <v/>
      </c>
      <c r="N14" s="33" t="str">
        <f t="shared" si="12"/>
        <v/>
      </c>
      <c r="O14" s="33" t="str">
        <f t="shared" si="12"/>
        <v/>
      </c>
      <c r="P14" s="33" t="str">
        <f t="shared" si="12"/>
        <v/>
      </c>
      <c r="Q14" s="33" t="str">
        <f t="shared" si="12"/>
        <v/>
      </c>
      <c r="R14" s="33" t="str">
        <f t="shared" si="12"/>
        <v/>
      </c>
      <c r="S14" s="33" t="str">
        <f t="shared" si="12"/>
        <v/>
      </c>
      <c r="T14" s="33" t="str">
        <f t="shared" si="12"/>
        <v/>
      </c>
      <c r="U14" s="34">
        <f>AVERAGE(C14:N14)</f>
        <v>6041.6666666666679</v>
      </c>
      <c r="V14" s="35"/>
      <c r="BA14" s="66">
        <v>10</v>
      </c>
      <c r="BB14" s="66">
        <f t="shared" si="5"/>
        <v>1250</v>
      </c>
    </row>
    <row r="15" spans="2:77" ht="18.75" x14ac:dyDescent="0.3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14"/>
      <c r="V15" s="26"/>
      <c r="BA15" s="66">
        <v>11</v>
      </c>
      <c r="BB15" s="66">
        <f t="shared" si="5"/>
        <v>1225</v>
      </c>
    </row>
    <row r="16" spans="2:77" ht="18.75" x14ac:dyDescent="0.3">
      <c r="B16" s="24" t="s">
        <v>4</v>
      </c>
      <c r="C16" s="27">
        <f>IF(C6&lt;&gt;"",5000,"")</f>
        <v>5000</v>
      </c>
      <c r="D16" s="27">
        <f t="shared" ref="D16:T16" si="13">IF(D6&lt;&gt;"",5000,"")</f>
        <v>5000</v>
      </c>
      <c r="E16" s="27">
        <f t="shared" si="13"/>
        <v>5000</v>
      </c>
      <c r="F16" s="27">
        <f t="shared" si="13"/>
        <v>5000</v>
      </c>
      <c r="G16" s="27">
        <f t="shared" si="13"/>
        <v>5000</v>
      </c>
      <c r="H16" s="27">
        <f t="shared" si="13"/>
        <v>5000</v>
      </c>
      <c r="I16" s="27" t="str">
        <f t="shared" si="13"/>
        <v/>
      </c>
      <c r="J16" s="27" t="str">
        <f t="shared" si="13"/>
        <v/>
      </c>
      <c r="K16" s="27" t="str">
        <f t="shared" si="13"/>
        <v/>
      </c>
      <c r="L16" s="27" t="str">
        <f t="shared" si="13"/>
        <v/>
      </c>
      <c r="M16" s="27" t="str">
        <f t="shared" si="13"/>
        <v/>
      </c>
      <c r="N16" s="27" t="str">
        <f t="shared" si="13"/>
        <v/>
      </c>
      <c r="O16" s="27" t="str">
        <f t="shared" si="13"/>
        <v/>
      </c>
      <c r="P16" s="27" t="str">
        <f t="shared" si="13"/>
        <v/>
      </c>
      <c r="Q16" s="27" t="str">
        <f t="shared" si="13"/>
        <v/>
      </c>
      <c r="R16" s="27" t="str">
        <f t="shared" si="13"/>
        <v/>
      </c>
      <c r="S16" s="27" t="str">
        <f t="shared" si="13"/>
        <v/>
      </c>
      <c r="T16" s="27" t="str">
        <f t="shared" si="13"/>
        <v/>
      </c>
      <c r="U16" s="14">
        <f>AVERAGE(C16:N16)</f>
        <v>5000</v>
      </c>
      <c r="V16" s="26"/>
      <c r="AD16" s="71">
        <f t="shared" ref="AD16:AU16" si="14">IF(C6&lt;&gt;"",C6,"")</f>
        <v>8</v>
      </c>
      <c r="AE16" s="71">
        <f t="shared" si="14"/>
        <v>14</v>
      </c>
      <c r="AF16" s="71">
        <f t="shared" si="14"/>
        <v>13</v>
      </c>
      <c r="AG16" s="71">
        <f t="shared" si="14"/>
        <v>11</v>
      </c>
      <c r="AH16" s="71">
        <f t="shared" si="14"/>
        <v>14</v>
      </c>
      <c r="AI16" s="71">
        <f t="shared" si="14"/>
        <v>10</v>
      </c>
      <c r="AJ16" s="71" t="str">
        <f t="shared" si="14"/>
        <v/>
      </c>
      <c r="AK16" s="71" t="str">
        <f t="shared" si="14"/>
        <v/>
      </c>
      <c r="AL16" s="71" t="str">
        <f t="shared" si="14"/>
        <v/>
      </c>
      <c r="AM16" s="71" t="str">
        <f t="shared" si="14"/>
        <v/>
      </c>
      <c r="AN16" s="71" t="str">
        <f t="shared" si="14"/>
        <v/>
      </c>
      <c r="AO16" s="71" t="str">
        <f t="shared" si="14"/>
        <v/>
      </c>
      <c r="AP16" s="71" t="str">
        <f t="shared" si="14"/>
        <v/>
      </c>
      <c r="AQ16" s="71" t="str">
        <f t="shared" si="14"/>
        <v/>
      </c>
      <c r="AR16" s="71" t="str">
        <f t="shared" si="14"/>
        <v/>
      </c>
      <c r="AS16" s="71" t="str">
        <f t="shared" si="14"/>
        <v/>
      </c>
      <c r="AT16" s="71" t="str">
        <f t="shared" si="14"/>
        <v/>
      </c>
      <c r="AU16" s="71" t="str">
        <f t="shared" si="14"/>
        <v/>
      </c>
      <c r="AV16" s="71">
        <f>AVERAGE(AD16:AU16)</f>
        <v>11.666666666666666</v>
      </c>
      <c r="BA16" s="66">
        <v>12</v>
      </c>
      <c r="BB16" s="66">
        <f t="shared" si="5"/>
        <v>1200</v>
      </c>
    </row>
    <row r="17" spans="2:54" ht="18.75" x14ac:dyDescent="0.3">
      <c r="B17" s="2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14"/>
      <c r="V17" s="26"/>
      <c r="AV17" s="66">
        <v>0</v>
      </c>
      <c r="BA17" s="66">
        <v>13</v>
      </c>
      <c r="BB17" s="66">
        <f t="shared" si="5"/>
        <v>1175</v>
      </c>
    </row>
    <row r="18" spans="2:54" ht="18.75" x14ac:dyDescent="0.3">
      <c r="B18" s="24" t="s">
        <v>5</v>
      </c>
      <c r="C18" s="27">
        <f>IFERROR(C16+C14,"")</f>
        <v>14708.333333333334</v>
      </c>
      <c r="D18" s="27">
        <f t="shared" ref="D18:T18" si="15">IFERROR(D16+D14,"")</f>
        <v>8708.3333333333339</v>
      </c>
      <c r="E18" s="27">
        <f t="shared" si="15"/>
        <v>9708.3333333333339</v>
      </c>
      <c r="F18" s="27">
        <f t="shared" si="15"/>
        <v>11708.333333333334</v>
      </c>
      <c r="G18" s="27">
        <f t="shared" si="15"/>
        <v>8708.3333333333339</v>
      </c>
      <c r="H18" s="27">
        <f t="shared" si="15"/>
        <v>12708.333333333334</v>
      </c>
      <c r="I18" s="27" t="str">
        <f t="shared" si="15"/>
        <v/>
      </c>
      <c r="J18" s="27" t="str">
        <f t="shared" si="15"/>
        <v/>
      </c>
      <c r="K18" s="27" t="str">
        <f t="shared" si="15"/>
        <v/>
      </c>
      <c r="L18" s="27" t="str">
        <f t="shared" si="15"/>
        <v/>
      </c>
      <c r="M18" s="27" t="str">
        <f t="shared" si="15"/>
        <v/>
      </c>
      <c r="N18" s="27" t="str">
        <f t="shared" si="15"/>
        <v/>
      </c>
      <c r="O18" s="27" t="str">
        <f t="shared" si="15"/>
        <v/>
      </c>
      <c r="P18" s="27" t="str">
        <f t="shared" si="15"/>
        <v/>
      </c>
      <c r="Q18" s="27" t="str">
        <f t="shared" si="15"/>
        <v/>
      </c>
      <c r="R18" s="27" t="str">
        <f t="shared" si="15"/>
        <v/>
      </c>
      <c r="S18" s="27" t="str">
        <f t="shared" si="15"/>
        <v/>
      </c>
      <c r="T18" s="27" t="str">
        <f t="shared" si="15"/>
        <v/>
      </c>
      <c r="U18" s="14">
        <f>AVERAGE(C18:N18)</f>
        <v>11041.666666666666</v>
      </c>
      <c r="V18" s="15">
        <f>SUM(C18:N18)</f>
        <v>66250</v>
      </c>
      <c r="AD18" s="71">
        <f t="shared" ref="AD18:AU18" si="16">IF(AD16:AD16&gt;0,AD16-$AV16,"")</f>
        <v>-3.6666666666666661</v>
      </c>
      <c r="AE18" s="71">
        <f t="shared" si="16"/>
        <v>2.3333333333333339</v>
      </c>
      <c r="AF18" s="71">
        <f t="shared" si="16"/>
        <v>1.3333333333333339</v>
      </c>
      <c r="AG18" s="71">
        <f t="shared" si="16"/>
        <v>-0.66666666666666607</v>
      </c>
      <c r="AH18" s="71">
        <f t="shared" si="16"/>
        <v>2.3333333333333339</v>
      </c>
      <c r="AI18" s="71">
        <f t="shared" si="16"/>
        <v>-1.6666666666666661</v>
      </c>
      <c r="AJ18" s="71" t="e">
        <f t="shared" si="16"/>
        <v>#VALUE!</v>
      </c>
      <c r="AK18" s="71" t="e">
        <f t="shared" si="16"/>
        <v>#VALUE!</v>
      </c>
      <c r="AL18" s="71" t="e">
        <f t="shared" si="16"/>
        <v>#VALUE!</v>
      </c>
      <c r="AM18" s="71" t="e">
        <f t="shared" si="16"/>
        <v>#VALUE!</v>
      </c>
      <c r="AN18" s="71" t="e">
        <f t="shared" si="16"/>
        <v>#VALUE!</v>
      </c>
      <c r="AO18" s="71" t="e">
        <f t="shared" si="16"/>
        <v>#VALUE!</v>
      </c>
      <c r="AP18" s="71" t="e">
        <f t="shared" si="16"/>
        <v>#VALUE!</v>
      </c>
      <c r="AQ18" s="71" t="e">
        <f t="shared" si="16"/>
        <v>#VALUE!</v>
      </c>
      <c r="AR18" s="71" t="e">
        <f t="shared" si="16"/>
        <v>#VALUE!</v>
      </c>
      <c r="AS18" s="71" t="e">
        <f t="shared" si="16"/>
        <v>#VALUE!</v>
      </c>
      <c r="AT18" s="71" t="e">
        <f t="shared" si="16"/>
        <v>#VALUE!</v>
      </c>
      <c r="AU18" s="71" t="e">
        <f t="shared" si="16"/>
        <v>#VALUE!</v>
      </c>
      <c r="BA18" s="66">
        <v>14</v>
      </c>
      <c r="BB18" s="66">
        <f t="shared" si="5"/>
        <v>1150</v>
      </c>
    </row>
    <row r="19" spans="2:54" ht="19.5" thickBot="1" x14ac:dyDescent="0.3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14"/>
      <c r="V19" s="26"/>
      <c r="BA19" s="66">
        <v>15</v>
      </c>
      <c r="BB19" s="66">
        <f t="shared" si="5"/>
        <v>1125</v>
      </c>
    </row>
    <row r="20" spans="2:54" ht="19.5" thickBot="1" x14ac:dyDescent="0.35">
      <c r="B20" s="36" t="s">
        <v>6</v>
      </c>
      <c r="C20" s="37">
        <f>IFERROR(C8-C18,"")</f>
        <v>825</v>
      </c>
      <c r="D20" s="37">
        <f t="shared" ref="D20:T20" si="17">IFERROR(D8-D18,"")</f>
        <v>1675</v>
      </c>
      <c r="E20" s="37">
        <f t="shared" si="17"/>
        <v>2533.3333333333339</v>
      </c>
      <c r="F20" s="37">
        <f t="shared" si="17"/>
        <v>3050</v>
      </c>
      <c r="G20" s="37">
        <f t="shared" si="17"/>
        <v>1675</v>
      </c>
      <c r="H20" s="37">
        <f t="shared" si="17"/>
        <v>2708.3333333333339</v>
      </c>
      <c r="I20" s="37" t="str">
        <f t="shared" si="17"/>
        <v/>
      </c>
      <c r="J20" s="37" t="str">
        <f t="shared" si="17"/>
        <v/>
      </c>
      <c r="K20" s="37" t="str">
        <f t="shared" si="17"/>
        <v/>
      </c>
      <c r="L20" s="37" t="str">
        <f t="shared" si="17"/>
        <v/>
      </c>
      <c r="M20" s="37" t="str">
        <f t="shared" si="17"/>
        <v/>
      </c>
      <c r="N20" s="37" t="str">
        <f t="shared" si="17"/>
        <v/>
      </c>
      <c r="O20" s="37" t="str">
        <f t="shared" si="17"/>
        <v/>
      </c>
      <c r="P20" s="37" t="str">
        <f t="shared" si="17"/>
        <v/>
      </c>
      <c r="Q20" s="37" t="str">
        <f t="shared" si="17"/>
        <v/>
      </c>
      <c r="R20" s="37" t="str">
        <f t="shared" si="17"/>
        <v/>
      </c>
      <c r="S20" s="37" t="str">
        <f t="shared" si="17"/>
        <v/>
      </c>
      <c r="T20" s="37" t="str">
        <f t="shared" si="17"/>
        <v/>
      </c>
      <c r="U20" s="38">
        <f>AVERAGE(C20:N20)</f>
        <v>2077.7777777777778</v>
      </c>
      <c r="V20" s="39">
        <f>SUM(C20:N20)</f>
        <v>12466.666666666668</v>
      </c>
      <c r="AD20" s="70">
        <f t="shared" ref="AD20:AU20" si="18">IFERROR($AV22-(200*AD18),"")</f>
        <v>1941.6666666666667</v>
      </c>
      <c r="AE20" s="70">
        <f t="shared" si="18"/>
        <v>741.66666666666674</v>
      </c>
      <c r="AF20" s="70">
        <f t="shared" si="18"/>
        <v>941.66666666666674</v>
      </c>
      <c r="AG20" s="70">
        <f t="shared" si="18"/>
        <v>1341.6666666666667</v>
      </c>
      <c r="AH20" s="70">
        <f t="shared" si="18"/>
        <v>741.66666666666674</v>
      </c>
      <c r="AI20" s="70">
        <f t="shared" si="18"/>
        <v>1541.6666666666667</v>
      </c>
      <c r="AJ20" s="70" t="str">
        <f t="shared" si="18"/>
        <v/>
      </c>
      <c r="AK20" s="70" t="str">
        <f t="shared" si="18"/>
        <v/>
      </c>
      <c r="AL20" s="70" t="str">
        <f t="shared" si="18"/>
        <v/>
      </c>
      <c r="AM20" s="70" t="str">
        <f t="shared" si="18"/>
        <v/>
      </c>
      <c r="AN20" s="70" t="str">
        <f t="shared" si="18"/>
        <v/>
      </c>
      <c r="AO20" s="70" t="str">
        <f t="shared" si="18"/>
        <v/>
      </c>
      <c r="AP20" s="70" t="str">
        <f t="shared" si="18"/>
        <v/>
      </c>
      <c r="AQ20" s="70" t="str">
        <f t="shared" si="18"/>
        <v/>
      </c>
      <c r="AR20" s="70" t="str">
        <f t="shared" si="18"/>
        <v/>
      </c>
      <c r="AS20" s="70" t="str">
        <f t="shared" si="18"/>
        <v/>
      </c>
      <c r="AT20" s="70" t="str">
        <f t="shared" si="18"/>
        <v/>
      </c>
      <c r="AU20" s="70" t="str">
        <f t="shared" si="18"/>
        <v/>
      </c>
      <c r="BA20" s="66">
        <v>16</v>
      </c>
      <c r="BB20" s="66">
        <f t="shared" si="5"/>
        <v>1100</v>
      </c>
    </row>
    <row r="21" spans="2:54" ht="19.5" thickBot="1" x14ac:dyDescent="0.35">
      <c r="B21" s="40" t="s">
        <v>10</v>
      </c>
      <c r="C21" s="7">
        <f>IFERROR(_xlfn.RANK.EQ(C20,$C20:$N20),"")</f>
        <v>6</v>
      </c>
      <c r="D21" s="7">
        <f t="shared" ref="D21:T21" si="19">IFERROR(_xlfn.RANK.EQ(D20,$C20:$N20),"")</f>
        <v>4</v>
      </c>
      <c r="E21" s="7">
        <f t="shared" si="19"/>
        <v>3</v>
      </c>
      <c r="F21" s="7">
        <f t="shared" si="19"/>
        <v>1</v>
      </c>
      <c r="G21" s="7">
        <f t="shared" si="19"/>
        <v>4</v>
      </c>
      <c r="H21" s="7">
        <f t="shared" si="19"/>
        <v>2</v>
      </c>
      <c r="I21" s="7" t="str">
        <f t="shared" si="19"/>
        <v/>
      </c>
      <c r="J21" s="7" t="str">
        <f t="shared" si="19"/>
        <v/>
      </c>
      <c r="K21" s="7" t="str">
        <f t="shared" si="19"/>
        <v/>
      </c>
      <c r="L21" s="7" t="str">
        <f t="shared" si="19"/>
        <v/>
      </c>
      <c r="M21" s="7" t="str">
        <f t="shared" si="19"/>
        <v/>
      </c>
      <c r="N21" s="7" t="str">
        <f t="shared" si="19"/>
        <v/>
      </c>
      <c r="O21" s="7" t="str">
        <f t="shared" si="19"/>
        <v/>
      </c>
      <c r="P21" s="7" t="str">
        <f t="shared" si="19"/>
        <v/>
      </c>
      <c r="Q21" s="7" t="str">
        <f t="shared" si="19"/>
        <v/>
      </c>
      <c r="R21" s="7" t="str">
        <f t="shared" si="19"/>
        <v/>
      </c>
      <c r="S21" s="7" t="str">
        <f t="shared" si="19"/>
        <v/>
      </c>
      <c r="T21" s="7" t="str">
        <f t="shared" si="19"/>
        <v/>
      </c>
      <c r="U21" s="23"/>
      <c r="V21" s="41"/>
      <c r="AV21" s="70">
        <f>(60-AV16)*25</f>
        <v>1208.3333333333335</v>
      </c>
      <c r="BA21" s="66">
        <v>17</v>
      </c>
      <c r="BB21" s="66">
        <f t="shared" si="5"/>
        <v>1075</v>
      </c>
    </row>
    <row r="22" spans="2:54" x14ac:dyDescent="0.25">
      <c r="AV22" s="72">
        <f>+AV21</f>
        <v>1208.3333333333335</v>
      </c>
      <c r="BA22" s="66">
        <v>18</v>
      </c>
      <c r="BB22" s="66">
        <f t="shared" si="5"/>
        <v>1050</v>
      </c>
    </row>
    <row r="23" spans="2:54" hidden="1" x14ac:dyDescent="0.25">
      <c r="AV23" s="70">
        <f>SUM(AD20:AU20)</f>
        <v>7250.0000000000009</v>
      </c>
      <c r="BA23" s="66">
        <v>19</v>
      </c>
      <c r="BB23" s="66">
        <f t="shared" si="5"/>
        <v>1025</v>
      </c>
    </row>
    <row r="24" spans="2:54" hidden="1" x14ac:dyDescent="0.25">
      <c r="AD24" s="66">
        <f>IF(AD20&lt;&gt;"",1,0)</f>
        <v>1</v>
      </c>
      <c r="AE24" s="66">
        <f t="shared" ref="AE24:AU24" si="20">IF(AE20&lt;&gt;"",1,0)</f>
        <v>1</v>
      </c>
      <c r="AF24" s="66">
        <f t="shared" si="20"/>
        <v>1</v>
      </c>
      <c r="AG24" s="66">
        <f t="shared" si="20"/>
        <v>1</v>
      </c>
      <c r="AH24" s="66">
        <f t="shared" si="20"/>
        <v>1</v>
      </c>
      <c r="AI24" s="66">
        <f t="shared" si="20"/>
        <v>1</v>
      </c>
      <c r="AJ24" s="66">
        <f t="shared" si="20"/>
        <v>0</v>
      </c>
      <c r="AK24" s="66">
        <f t="shared" si="20"/>
        <v>0</v>
      </c>
      <c r="AL24" s="66">
        <f t="shared" si="20"/>
        <v>0</v>
      </c>
      <c r="AM24" s="66">
        <f t="shared" si="20"/>
        <v>0</v>
      </c>
      <c r="AN24" s="66">
        <f t="shared" si="20"/>
        <v>0</v>
      </c>
      <c r="AO24" s="66">
        <f t="shared" si="20"/>
        <v>0</v>
      </c>
      <c r="AP24" s="66">
        <f t="shared" si="20"/>
        <v>0</v>
      </c>
      <c r="AQ24" s="66">
        <f t="shared" si="20"/>
        <v>0</v>
      </c>
      <c r="AR24" s="66">
        <f t="shared" si="20"/>
        <v>0</v>
      </c>
      <c r="AS24" s="66">
        <f t="shared" si="20"/>
        <v>0</v>
      </c>
      <c r="AT24" s="66">
        <f t="shared" si="20"/>
        <v>0</v>
      </c>
      <c r="AU24" s="66">
        <f t="shared" si="20"/>
        <v>0</v>
      </c>
      <c r="AV24" s="66">
        <f>SUM(AD24:AU24)</f>
        <v>6</v>
      </c>
      <c r="BA24" s="66">
        <v>20</v>
      </c>
      <c r="BB24" s="66">
        <f t="shared" si="5"/>
        <v>1000</v>
      </c>
    </row>
    <row r="25" spans="2:54" hidden="1" x14ac:dyDescent="0.25">
      <c r="BA25" s="66">
        <v>21</v>
      </c>
      <c r="BB25" s="66">
        <f t="shared" si="5"/>
        <v>975</v>
      </c>
    </row>
    <row r="26" spans="2:54" hidden="1" x14ac:dyDescent="0.25">
      <c r="BA26" s="66">
        <v>22</v>
      </c>
      <c r="BB26" s="66">
        <f t="shared" si="5"/>
        <v>950</v>
      </c>
    </row>
    <row r="27" spans="2:54" x14ac:dyDescent="0.25">
      <c r="BA27" s="66">
        <v>23</v>
      </c>
      <c r="BB27" s="66">
        <f t="shared" si="5"/>
        <v>925</v>
      </c>
    </row>
    <row r="28" spans="2:54" ht="15.75" thickBot="1" x14ac:dyDescent="0.3">
      <c r="BA28" s="66">
        <v>24</v>
      </c>
      <c r="BB28" s="66">
        <f t="shared" si="5"/>
        <v>900</v>
      </c>
    </row>
    <row r="29" spans="2:54" ht="19.5" thickBot="1" x14ac:dyDescent="0.35">
      <c r="B29" s="42" t="s">
        <v>6</v>
      </c>
      <c r="C29" s="43">
        <v>1</v>
      </c>
      <c r="D29" s="44">
        <v>2</v>
      </c>
      <c r="E29" s="44">
        <v>3</v>
      </c>
      <c r="F29" s="44">
        <v>4</v>
      </c>
      <c r="G29" s="44">
        <v>5</v>
      </c>
      <c r="H29" s="44">
        <v>6</v>
      </c>
      <c r="I29" s="44">
        <v>7</v>
      </c>
      <c r="J29" s="44">
        <v>8</v>
      </c>
      <c r="K29" s="44">
        <v>9</v>
      </c>
      <c r="L29" s="44">
        <v>10</v>
      </c>
      <c r="M29" s="44">
        <v>11</v>
      </c>
      <c r="N29" s="44">
        <v>12</v>
      </c>
      <c r="O29" s="44">
        <v>13</v>
      </c>
      <c r="P29" s="44">
        <v>14</v>
      </c>
      <c r="Q29" s="44">
        <v>15</v>
      </c>
      <c r="R29" s="44">
        <v>16</v>
      </c>
      <c r="S29" s="44">
        <v>17</v>
      </c>
      <c r="T29" s="44">
        <v>18</v>
      </c>
      <c r="U29" s="45" t="s">
        <v>7</v>
      </c>
      <c r="BA29" s="66">
        <v>25</v>
      </c>
      <c r="BB29" s="66">
        <f t="shared" si="5"/>
        <v>875</v>
      </c>
    </row>
    <row r="30" spans="2:54" ht="19.5" thickBot="1" x14ac:dyDescent="0.35">
      <c r="B30" s="46" t="s">
        <v>16</v>
      </c>
      <c r="C30" s="47">
        <v>10000</v>
      </c>
      <c r="D30" s="48">
        <v>10000</v>
      </c>
      <c r="E30" s="48">
        <v>10000</v>
      </c>
      <c r="F30" s="48">
        <v>10000</v>
      </c>
      <c r="G30" s="48">
        <v>10000</v>
      </c>
      <c r="H30" s="73">
        <v>10000</v>
      </c>
      <c r="I30" s="48">
        <v>10000</v>
      </c>
      <c r="J30" s="48">
        <v>10000</v>
      </c>
      <c r="K30" s="48">
        <v>10000</v>
      </c>
      <c r="L30" s="48">
        <v>10000</v>
      </c>
      <c r="M30" s="48">
        <v>10000</v>
      </c>
      <c r="N30" s="48">
        <v>10000</v>
      </c>
      <c r="O30" s="49">
        <v>10000</v>
      </c>
      <c r="P30" s="49">
        <v>10000</v>
      </c>
      <c r="Q30" s="49">
        <v>10000</v>
      </c>
      <c r="R30" s="49">
        <v>10000</v>
      </c>
      <c r="S30" s="49">
        <v>10000</v>
      </c>
      <c r="T30" s="49">
        <v>10000</v>
      </c>
      <c r="U30" s="50">
        <f>IFERROR(AVERAGE(C30:T30),0)</f>
        <v>10000</v>
      </c>
      <c r="BA30" s="66">
        <v>26</v>
      </c>
      <c r="BB30" s="66">
        <f t="shared" si="5"/>
        <v>850</v>
      </c>
    </row>
    <row r="31" spans="2:54" ht="18.75" x14ac:dyDescent="0.3">
      <c r="B31" s="51" t="s">
        <v>17</v>
      </c>
      <c r="C31" s="143">
        <v>-3125</v>
      </c>
      <c r="D31" s="144">
        <v>1825</v>
      </c>
      <c r="E31" s="144">
        <v>7074.9999999999982</v>
      </c>
      <c r="F31" s="144">
        <v>5175</v>
      </c>
      <c r="G31" s="144">
        <v>2575</v>
      </c>
      <c r="H31" s="145">
        <v>5175</v>
      </c>
      <c r="I31" s="4"/>
      <c r="J31" s="4"/>
      <c r="K31" s="4"/>
      <c r="L31" s="4"/>
      <c r="M31" s="4"/>
      <c r="N31" s="4"/>
      <c r="O31" s="65"/>
      <c r="P31" s="65"/>
      <c r="Q31" s="65"/>
      <c r="R31" s="65"/>
      <c r="S31" s="65"/>
      <c r="T31" s="65"/>
      <c r="U31" s="52">
        <f t="shared" ref="U31:U36" si="21">IFERROR(AVERAGE(C31:T31),0)</f>
        <v>3116.6666666666665</v>
      </c>
      <c r="BA31" s="66">
        <v>27</v>
      </c>
      <c r="BB31" s="66">
        <f t="shared" si="5"/>
        <v>825</v>
      </c>
    </row>
    <row r="32" spans="2:54" ht="18.75" x14ac:dyDescent="0.3">
      <c r="B32" s="51" t="s">
        <v>18</v>
      </c>
      <c r="C32" s="135">
        <v>-609.0909090909081</v>
      </c>
      <c r="D32" s="136">
        <v>-5000</v>
      </c>
      <c r="E32" s="136">
        <v>4409.0909090909081</v>
      </c>
      <c r="F32" s="136">
        <v>5132.8671328671353</v>
      </c>
      <c r="G32" s="136">
        <v>4988.1118881118873</v>
      </c>
      <c r="H32" s="146">
        <v>4409.0909090909081</v>
      </c>
      <c r="I32" s="4"/>
      <c r="J32" s="4"/>
      <c r="K32" s="4"/>
      <c r="L32" s="4"/>
      <c r="M32" s="4"/>
      <c r="N32" s="4"/>
      <c r="O32" s="65"/>
      <c r="P32" s="65"/>
      <c r="Q32" s="65"/>
      <c r="R32" s="65"/>
      <c r="S32" s="65"/>
      <c r="T32" s="65"/>
      <c r="U32" s="52">
        <f t="shared" si="21"/>
        <v>2221.6783216783219</v>
      </c>
      <c r="BA32" s="66">
        <v>28</v>
      </c>
      <c r="BB32" s="66">
        <f t="shared" si="5"/>
        <v>800</v>
      </c>
    </row>
    <row r="33" spans="2:54" ht="18.75" x14ac:dyDescent="0.3">
      <c r="B33" s="51" t="s">
        <v>19</v>
      </c>
      <c r="C33" s="135">
        <v>2458.3333333333321</v>
      </c>
      <c r="D33" s="136">
        <v>3512.5</v>
      </c>
      <c r="E33" s="136">
        <v>4166.6666666666661</v>
      </c>
      <c r="F33" s="136">
        <v>4274.9999999999982</v>
      </c>
      <c r="G33" s="136">
        <v>3512.5</v>
      </c>
      <c r="H33" s="146">
        <v>3729.1666666666661</v>
      </c>
      <c r="I33" s="4"/>
      <c r="J33" s="4"/>
      <c r="K33" s="4"/>
      <c r="L33" s="4"/>
      <c r="M33" s="4"/>
      <c r="N33" s="4"/>
      <c r="O33" s="65"/>
      <c r="P33" s="65"/>
      <c r="Q33" s="65"/>
      <c r="R33" s="65"/>
      <c r="S33" s="65"/>
      <c r="T33" s="65"/>
      <c r="U33" s="52">
        <f t="shared" si="21"/>
        <v>3609.0277777777774</v>
      </c>
      <c r="BA33" s="66">
        <v>29</v>
      </c>
      <c r="BB33" s="66">
        <f t="shared" si="5"/>
        <v>775</v>
      </c>
    </row>
    <row r="34" spans="2:54" ht="18.75" x14ac:dyDescent="0.3">
      <c r="B34" s="51" t="s">
        <v>21</v>
      </c>
      <c r="C34" s="135">
        <v>3808.3333333333339</v>
      </c>
      <c r="D34" s="136">
        <v>2725</v>
      </c>
      <c r="E34" s="136">
        <v>3466.6666666666661</v>
      </c>
      <c r="F34" s="136">
        <v>3750</v>
      </c>
      <c r="G34" s="136">
        <v>2725</v>
      </c>
      <c r="H34" s="146">
        <v>3291.6666666666661</v>
      </c>
      <c r="I34" s="4"/>
      <c r="J34" s="4"/>
      <c r="K34" s="4"/>
      <c r="L34" s="4"/>
      <c r="M34" s="4"/>
      <c r="N34" s="4"/>
      <c r="O34" s="65"/>
      <c r="P34" s="65"/>
      <c r="Q34" s="65"/>
      <c r="R34" s="65"/>
      <c r="S34" s="65"/>
      <c r="T34" s="65"/>
      <c r="U34" s="52">
        <f t="shared" si="21"/>
        <v>3294.4444444444439</v>
      </c>
      <c r="BA34" s="66">
        <v>30</v>
      </c>
      <c r="BB34" s="66">
        <f t="shared" si="5"/>
        <v>750</v>
      </c>
    </row>
    <row r="35" spans="2:54" ht="19.5" thickBot="1" x14ac:dyDescent="0.35">
      <c r="B35" s="51" t="s">
        <v>20</v>
      </c>
      <c r="C35" s="147">
        <v>825</v>
      </c>
      <c r="D35" s="148">
        <v>1675</v>
      </c>
      <c r="E35" s="148">
        <v>2533.3333333333339</v>
      </c>
      <c r="F35" s="148">
        <v>3050</v>
      </c>
      <c r="G35" s="148">
        <v>1675</v>
      </c>
      <c r="H35" s="149">
        <v>2708.3333333333339</v>
      </c>
      <c r="I35" s="4"/>
      <c r="J35" s="4"/>
      <c r="K35" s="4"/>
      <c r="L35" s="4"/>
      <c r="M35" s="4"/>
      <c r="N35" s="4"/>
      <c r="O35" s="65"/>
      <c r="P35" s="65"/>
      <c r="Q35" s="65"/>
      <c r="R35" s="65"/>
      <c r="S35" s="65"/>
      <c r="T35" s="65"/>
      <c r="U35" s="52">
        <f t="shared" si="21"/>
        <v>2077.7777777777778</v>
      </c>
      <c r="BA35" s="66">
        <v>31</v>
      </c>
      <c r="BB35" s="66">
        <f t="shared" si="5"/>
        <v>725</v>
      </c>
    </row>
    <row r="36" spans="2:54" ht="19.5" thickBot="1" x14ac:dyDescent="0.35">
      <c r="B36" s="53" t="s">
        <v>8</v>
      </c>
      <c r="C36" s="54">
        <f>SUM(C30:C35)</f>
        <v>13357.575757575758</v>
      </c>
      <c r="D36" s="55">
        <f t="shared" ref="D36:T36" si="22">SUM(D30:D35)</f>
        <v>14737.5</v>
      </c>
      <c r="E36" s="55">
        <f t="shared" si="22"/>
        <v>31650.757575757576</v>
      </c>
      <c r="F36" s="55">
        <f t="shared" si="22"/>
        <v>31382.867132867133</v>
      </c>
      <c r="G36" s="55">
        <f t="shared" si="22"/>
        <v>25475.611888111889</v>
      </c>
      <c r="H36" s="55">
        <f t="shared" si="22"/>
        <v>29313.257575757576</v>
      </c>
      <c r="I36" s="55">
        <f t="shared" si="22"/>
        <v>10000</v>
      </c>
      <c r="J36" s="55">
        <f t="shared" si="22"/>
        <v>10000</v>
      </c>
      <c r="K36" s="55">
        <f t="shared" si="22"/>
        <v>10000</v>
      </c>
      <c r="L36" s="55">
        <f t="shared" si="22"/>
        <v>10000</v>
      </c>
      <c r="M36" s="55">
        <f t="shared" si="22"/>
        <v>10000</v>
      </c>
      <c r="N36" s="55">
        <f t="shared" si="22"/>
        <v>10000</v>
      </c>
      <c r="O36" s="55">
        <f t="shared" si="22"/>
        <v>10000</v>
      </c>
      <c r="P36" s="55">
        <f t="shared" si="22"/>
        <v>10000</v>
      </c>
      <c r="Q36" s="55">
        <f t="shared" si="22"/>
        <v>10000</v>
      </c>
      <c r="R36" s="55">
        <f t="shared" si="22"/>
        <v>10000</v>
      </c>
      <c r="S36" s="55">
        <f t="shared" si="22"/>
        <v>10000</v>
      </c>
      <c r="T36" s="55">
        <f t="shared" si="22"/>
        <v>10000</v>
      </c>
      <c r="U36" s="56">
        <f t="shared" si="21"/>
        <v>14773.198329448331</v>
      </c>
      <c r="BA36" s="66">
        <v>32</v>
      </c>
      <c r="BB36" s="66">
        <f t="shared" si="5"/>
        <v>700</v>
      </c>
    </row>
    <row r="37" spans="2:54" ht="20.25" customHeight="1" thickBot="1" x14ac:dyDescent="0.3">
      <c r="B37" s="57" t="s">
        <v>11</v>
      </c>
      <c r="C37" s="58">
        <f>IFERROR(AVERAGE(C30:C35),"")</f>
        <v>2226.2626262626263</v>
      </c>
      <c r="D37" s="59">
        <f t="shared" ref="D37:T37" si="23">IFERROR(AVERAGE(D30:D35),"")</f>
        <v>2456.25</v>
      </c>
      <c r="E37" s="59">
        <f t="shared" si="23"/>
        <v>5275.1262626262624</v>
      </c>
      <c r="F37" s="59">
        <f t="shared" si="23"/>
        <v>5230.4778554778559</v>
      </c>
      <c r="G37" s="59">
        <f t="shared" si="23"/>
        <v>4245.9353146853146</v>
      </c>
      <c r="H37" s="59">
        <f t="shared" si="23"/>
        <v>4885.5429292929293</v>
      </c>
      <c r="I37" s="59">
        <f t="shared" si="23"/>
        <v>10000</v>
      </c>
      <c r="J37" s="59">
        <f t="shared" si="23"/>
        <v>10000</v>
      </c>
      <c r="K37" s="59">
        <f t="shared" si="23"/>
        <v>10000</v>
      </c>
      <c r="L37" s="59">
        <f t="shared" si="23"/>
        <v>10000</v>
      </c>
      <c r="M37" s="59">
        <f t="shared" si="23"/>
        <v>10000</v>
      </c>
      <c r="N37" s="59">
        <f t="shared" si="23"/>
        <v>10000</v>
      </c>
      <c r="O37" s="59">
        <f t="shared" si="23"/>
        <v>10000</v>
      </c>
      <c r="P37" s="59">
        <f t="shared" si="23"/>
        <v>10000</v>
      </c>
      <c r="Q37" s="59">
        <f t="shared" si="23"/>
        <v>10000</v>
      </c>
      <c r="R37" s="59">
        <f t="shared" si="23"/>
        <v>10000</v>
      </c>
      <c r="S37" s="59">
        <f t="shared" si="23"/>
        <v>10000</v>
      </c>
      <c r="T37" s="60">
        <f t="shared" si="23"/>
        <v>10000</v>
      </c>
      <c r="U37" s="61">
        <f>AVERAGE(U30:U35)</f>
        <v>4053.2658313908319</v>
      </c>
      <c r="BA37" s="66">
        <v>33</v>
      </c>
      <c r="BB37" s="66">
        <f t="shared" si="5"/>
        <v>675</v>
      </c>
    </row>
    <row r="38" spans="2:54" ht="19.5" thickBot="1" x14ac:dyDescent="0.35">
      <c r="B38" s="40" t="s">
        <v>10</v>
      </c>
      <c r="C38" s="6">
        <f>IFERROR(_xlfn.RANK.EQ(C36,$C36:$N36),"")</f>
        <v>6</v>
      </c>
      <c r="D38" s="7">
        <f t="shared" ref="D38:H38" si="24">IFERROR(_xlfn.RANK.EQ(D36,$C36:$N36),"")</f>
        <v>5</v>
      </c>
      <c r="E38" s="7">
        <f t="shared" si="24"/>
        <v>1</v>
      </c>
      <c r="F38" s="7">
        <f t="shared" si="24"/>
        <v>2</v>
      </c>
      <c r="G38" s="7">
        <f t="shared" si="24"/>
        <v>4</v>
      </c>
      <c r="H38" s="162">
        <f t="shared" si="24"/>
        <v>3</v>
      </c>
      <c r="BA38" s="66">
        <v>34</v>
      </c>
      <c r="BB38" s="66">
        <f t="shared" si="5"/>
        <v>650</v>
      </c>
    </row>
    <row r="39" spans="2:54" x14ac:dyDescent="0.25">
      <c r="BA39" s="66">
        <v>35</v>
      </c>
      <c r="BB39" s="66">
        <f t="shared" si="5"/>
        <v>625</v>
      </c>
    </row>
    <row r="40" spans="2:54" x14ac:dyDescent="0.25">
      <c r="C40" s="62"/>
      <c r="BA40" s="66">
        <v>36</v>
      </c>
      <c r="BB40" s="66">
        <f t="shared" si="5"/>
        <v>600</v>
      </c>
    </row>
    <row r="41" spans="2:54" ht="15.75" thickBot="1" x14ac:dyDescent="0.3">
      <c r="C41" s="62"/>
      <c r="BA41" s="66">
        <v>37</v>
      </c>
      <c r="BB41" s="66">
        <f t="shared" si="5"/>
        <v>575</v>
      </c>
    </row>
    <row r="42" spans="2:54" x14ac:dyDescent="0.25">
      <c r="C42" s="62"/>
      <c r="W42" s="165" t="s">
        <v>29</v>
      </c>
      <c r="X42" s="166"/>
      <c r="Y42" s="167"/>
      <c r="BA42" s="66">
        <v>38</v>
      </c>
      <c r="BB42" s="66">
        <f t="shared" si="5"/>
        <v>550</v>
      </c>
    </row>
    <row r="43" spans="2:54" x14ac:dyDescent="0.25">
      <c r="W43" s="168" t="s">
        <v>30</v>
      </c>
      <c r="X43" s="169"/>
      <c r="Y43" s="170"/>
      <c r="BA43" s="66">
        <v>39</v>
      </c>
      <c r="BB43" s="66">
        <f t="shared" si="5"/>
        <v>525</v>
      </c>
    </row>
    <row r="44" spans="2:54" x14ac:dyDescent="0.25">
      <c r="W44" s="168"/>
      <c r="X44" s="169"/>
      <c r="Y44" s="170"/>
      <c r="BA44" s="66">
        <v>40</v>
      </c>
      <c r="BB44" s="66">
        <f t="shared" si="5"/>
        <v>500</v>
      </c>
    </row>
    <row r="45" spans="2:54" x14ac:dyDescent="0.25">
      <c r="W45" s="168" t="s">
        <v>31</v>
      </c>
      <c r="X45" s="169"/>
      <c r="Y45" s="170"/>
      <c r="BA45" s="66">
        <v>41</v>
      </c>
      <c r="BB45" s="66">
        <f t="shared" si="5"/>
        <v>475</v>
      </c>
    </row>
    <row r="46" spans="2:54" x14ac:dyDescent="0.25">
      <c r="W46" s="168" t="s">
        <v>32</v>
      </c>
      <c r="X46" s="169"/>
      <c r="Y46" s="170"/>
      <c r="BA46" s="66">
        <v>42</v>
      </c>
      <c r="BB46" s="66">
        <f t="shared" si="5"/>
        <v>450</v>
      </c>
    </row>
    <row r="47" spans="2:54" x14ac:dyDescent="0.25">
      <c r="W47" s="168"/>
      <c r="X47" s="169"/>
      <c r="Y47" s="170"/>
      <c r="BA47" s="66">
        <v>43</v>
      </c>
      <c r="BB47" s="66">
        <f t="shared" si="5"/>
        <v>425</v>
      </c>
    </row>
    <row r="48" spans="2:54" x14ac:dyDescent="0.25">
      <c r="W48" s="168" t="s">
        <v>33</v>
      </c>
      <c r="X48" s="169"/>
      <c r="Y48" s="170"/>
      <c r="BA48" s="66">
        <v>44</v>
      </c>
      <c r="BB48" s="66">
        <f t="shared" si="5"/>
        <v>400</v>
      </c>
    </row>
    <row r="49" spans="23:54" x14ac:dyDescent="0.25">
      <c r="W49" s="168" t="s">
        <v>35</v>
      </c>
      <c r="X49" s="169"/>
      <c r="Y49" s="170"/>
      <c r="BA49" s="66">
        <v>45</v>
      </c>
      <c r="BB49" s="66">
        <f t="shared" si="5"/>
        <v>375</v>
      </c>
    </row>
    <row r="50" spans="23:54" x14ac:dyDescent="0.25">
      <c r="W50" s="168" t="s">
        <v>34</v>
      </c>
      <c r="X50" s="169"/>
      <c r="Y50" s="170"/>
      <c r="BA50" s="66">
        <v>46</v>
      </c>
      <c r="BB50" s="66">
        <f t="shared" si="5"/>
        <v>350</v>
      </c>
    </row>
    <row r="51" spans="23:54" x14ac:dyDescent="0.25">
      <c r="W51" s="168"/>
      <c r="X51" s="169"/>
      <c r="Y51" s="170"/>
      <c r="BA51" s="66">
        <v>47</v>
      </c>
      <c r="BB51" s="66">
        <f t="shared" si="5"/>
        <v>325</v>
      </c>
    </row>
    <row r="52" spans="23:54" x14ac:dyDescent="0.25">
      <c r="W52" s="168" t="s">
        <v>36</v>
      </c>
      <c r="X52" s="169"/>
      <c r="Y52" s="170"/>
      <c r="BA52" s="66">
        <v>48</v>
      </c>
      <c r="BB52" s="66">
        <f t="shared" si="5"/>
        <v>300</v>
      </c>
    </row>
    <row r="53" spans="23:54" x14ac:dyDescent="0.25">
      <c r="W53" s="168" t="s">
        <v>37</v>
      </c>
      <c r="X53" s="169"/>
      <c r="Y53" s="170"/>
      <c r="BA53" s="66">
        <v>49</v>
      </c>
      <c r="BB53" s="66">
        <f t="shared" si="5"/>
        <v>275</v>
      </c>
    </row>
    <row r="54" spans="23:54" ht="15.75" thickBot="1" x14ac:dyDescent="0.3">
      <c r="W54" s="171" t="s">
        <v>38</v>
      </c>
      <c r="X54" s="172"/>
      <c r="Y54" s="173"/>
      <c r="BA54" s="66">
        <v>50</v>
      </c>
      <c r="BB54" s="66">
        <f t="shared" si="5"/>
        <v>250</v>
      </c>
    </row>
    <row r="55" spans="23:54" x14ac:dyDescent="0.25">
      <c r="BA55" s="66">
        <v>51</v>
      </c>
      <c r="BB55" s="66">
        <f t="shared" si="5"/>
        <v>225</v>
      </c>
    </row>
    <row r="56" spans="23:54" x14ac:dyDescent="0.25">
      <c r="BA56" s="66">
        <v>52</v>
      </c>
      <c r="BB56" s="66">
        <f t="shared" si="5"/>
        <v>200</v>
      </c>
    </row>
    <row r="57" spans="23:54" x14ac:dyDescent="0.25">
      <c r="BA57" s="66">
        <v>53</v>
      </c>
      <c r="BB57" s="66">
        <f t="shared" si="5"/>
        <v>175</v>
      </c>
    </row>
    <row r="58" spans="23:54" x14ac:dyDescent="0.25">
      <c r="BA58" s="66">
        <v>54</v>
      </c>
      <c r="BB58" s="66">
        <f t="shared" si="5"/>
        <v>150</v>
      </c>
    </row>
    <row r="59" spans="23:54" x14ac:dyDescent="0.25">
      <c r="BA59" s="66">
        <v>55</v>
      </c>
      <c r="BB59" s="66">
        <f t="shared" si="5"/>
        <v>125</v>
      </c>
    </row>
    <row r="60" spans="23:54" x14ac:dyDescent="0.25">
      <c r="BA60" s="66">
        <v>56</v>
      </c>
      <c r="BB60" s="66">
        <f t="shared" si="5"/>
        <v>100</v>
      </c>
    </row>
    <row r="61" spans="23:54" x14ac:dyDescent="0.25">
      <c r="BA61" s="66">
        <v>57</v>
      </c>
      <c r="BB61" s="66">
        <f t="shared" si="5"/>
        <v>75</v>
      </c>
    </row>
    <row r="62" spans="23:54" x14ac:dyDescent="0.25">
      <c r="BA62" s="66">
        <v>58</v>
      </c>
      <c r="BB62" s="66">
        <f t="shared" si="5"/>
        <v>50</v>
      </c>
    </row>
    <row r="63" spans="23:54" x14ac:dyDescent="0.25">
      <c r="BA63" s="66">
        <v>59</v>
      </c>
      <c r="BB63" s="66">
        <f t="shared" si="5"/>
        <v>25</v>
      </c>
    </row>
    <row r="64" spans="23:54" x14ac:dyDescent="0.25">
      <c r="BA64" s="66">
        <v>60</v>
      </c>
      <c r="BB64" s="66">
        <f t="shared" si="5"/>
        <v>0</v>
      </c>
    </row>
  </sheetData>
  <sheetProtection algorithmName="SHA-512" hashValue="kQ7dEoh1xNDkqIyversIUhANFC28JCqmEp/xHmfb92bTSaqpgoDbvKTF2YzNHXyzkph+3IHWhfC9grV3Hh/ogg==" saltValue="WKGaqCz5B4S6l+k2UBF69Q==" spinCount="100000" sheet="1" scenarios="1"/>
  <mergeCells count="1">
    <mergeCell ref="BA2:BB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0598-D912-486B-B56F-AB6DFDAED322}">
  <dimension ref="B1:BJ64"/>
  <sheetViews>
    <sheetView showGridLines="0" zoomScale="80" zoomScaleNormal="80" workbookViewId="0">
      <selection activeCell="B32" sqref="B32"/>
    </sheetView>
  </sheetViews>
  <sheetFormatPr defaultRowHeight="15" x14ac:dyDescent="0.25"/>
  <cols>
    <col min="1" max="1" width="1.28515625" style="75" customWidth="1"/>
    <col min="2" max="2" width="22.7109375" style="74" customWidth="1"/>
    <col min="3" max="10" width="11.42578125" style="75" customWidth="1"/>
    <col min="11" max="20" width="11.42578125" style="75" hidden="1" customWidth="1"/>
    <col min="21" max="21" width="11.42578125" style="75" customWidth="1"/>
    <col min="22" max="22" width="13.140625" style="75" bestFit="1" customWidth="1"/>
    <col min="23" max="23" width="9.140625" style="75"/>
    <col min="24" max="29" width="9.140625" style="76"/>
    <col min="30" max="31" width="9.28515625" style="76" bestFit="1" customWidth="1"/>
    <col min="32" max="32" width="9.5703125" style="76" bestFit="1" customWidth="1"/>
    <col min="33" max="35" width="9.28515625" style="76" bestFit="1" customWidth="1"/>
    <col min="36" max="45" width="9.140625" style="76"/>
    <col min="46" max="46" width="9.5703125" style="76" bestFit="1" customWidth="1"/>
    <col min="47" max="50" width="9.140625" style="76"/>
    <col min="51" max="51" width="9.28515625" style="76" customWidth="1"/>
    <col min="52" max="62" width="9.140625" style="76"/>
    <col min="63" max="16384" width="9.140625" style="75"/>
  </cols>
  <sheetData>
    <row r="1" spans="2:54" ht="15.75" thickBot="1" x14ac:dyDescent="0.3"/>
    <row r="2" spans="2:54" ht="29.25" customHeight="1" thickBot="1" x14ac:dyDescent="0.3">
      <c r="B2" s="77" t="s">
        <v>14</v>
      </c>
      <c r="C2" s="78">
        <v>1</v>
      </c>
      <c r="D2" s="79">
        <v>2</v>
      </c>
      <c r="E2" s="79">
        <v>3</v>
      </c>
      <c r="F2" s="79">
        <v>4</v>
      </c>
      <c r="G2" s="79">
        <v>5</v>
      </c>
      <c r="H2" s="79">
        <v>6</v>
      </c>
      <c r="I2" s="79">
        <v>7</v>
      </c>
      <c r="J2" s="79">
        <v>8</v>
      </c>
      <c r="K2" s="79">
        <v>9</v>
      </c>
      <c r="L2" s="79">
        <v>10</v>
      </c>
      <c r="M2" s="79">
        <v>11</v>
      </c>
      <c r="N2" s="79">
        <v>12</v>
      </c>
      <c r="O2" s="79">
        <v>13</v>
      </c>
      <c r="P2" s="79">
        <v>14</v>
      </c>
      <c r="Q2" s="79">
        <v>15</v>
      </c>
      <c r="R2" s="79">
        <v>16</v>
      </c>
      <c r="S2" s="79">
        <v>17</v>
      </c>
      <c r="T2" s="79">
        <v>18</v>
      </c>
      <c r="U2" s="80" t="s">
        <v>7</v>
      </c>
      <c r="V2" s="81" t="s">
        <v>8</v>
      </c>
      <c r="BA2" s="164" t="s">
        <v>12</v>
      </c>
      <c r="BB2" s="164"/>
    </row>
    <row r="3" spans="2:54" ht="18.75" x14ac:dyDescent="0.25"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U3" s="84"/>
      <c r="V3" s="85"/>
      <c r="AD3" s="76">
        <v>1</v>
      </c>
      <c r="AE3" s="76">
        <v>2</v>
      </c>
      <c r="AF3" s="76">
        <v>3</v>
      </c>
      <c r="AG3" s="76">
        <v>4</v>
      </c>
      <c r="AH3" s="76">
        <v>5</v>
      </c>
      <c r="AI3" s="76">
        <v>6</v>
      </c>
      <c r="AJ3" s="76">
        <v>7</v>
      </c>
      <c r="AK3" s="76">
        <v>8</v>
      </c>
      <c r="AL3" s="76">
        <v>9</v>
      </c>
      <c r="AM3" s="76">
        <v>10</v>
      </c>
      <c r="AN3" s="76">
        <v>11</v>
      </c>
      <c r="AO3" s="76">
        <v>12</v>
      </c>
      <c r="AP3" s="76">
        <v>13</v>
      </c>
      <c r="AQ3" s="76">
        <v>14</v>
      </c>
      <c r="AR3" s="76">
        <v>15</v>
      </c>
      <c r="AS3" s="76">
        <v>16</v>
      </c>
      <c r="AT3" s="76">
        <v>17</v>
      </c>
      <c r="AU3" s="76">
        <v>18</v>
      </c>
    </row>
    <row r="4" spans="2:54" ht="18.75" x14ac:dyDescent="0.25">
      <c r="B4" s="86" t="s">
        <v>0</v>
      </c>
      <c r="C4" s="87">
        <f t="shared" ref="C4:T4" si="0">+AD7</f>
        <v>1109.3750000000002</v>
      </c>
      <c r="D4" s="87">
        <f t="shared" si="0"/>
        <v>1109.3750000000002</v>
      </c>
      <c r="E4" s="87">
        <f t="shared" si="0"/>
        <v>1109.3750000000002</v>
      </c>
      <c r="F4" s="87">
        <f t="shared" si="0"/>
        <v>109.37500000000001</v>
      </c>
      <c r="G4" s="87">
        <f t="shared" si="0"/>
        <v>1109.3750000000002</v>
      </c>
      <c r="H4" s="87">
        <f t="shared" si="0"/>
        <v>1109.3750000000002</v>
      </c>
      <c r="I4" s="87">
        <f t="shared" si="0"/>
        <v>1109.3750000000002</v>
      </c>
      <c r="J4" s="87">
        <f t="shared" si="0"/>
        <v>1109.3750000000002</v>
      </c>
      <c r="K4" s="87" t="str">
        <f t="shared" si="0"/>
        <v/>
      </c>
      <c r="L4" s="87" t="str">
        <f t="shared" si="0"/>
        <v/>
      </c>
      <c r="M4" s="87" t="str">
        <f t="shared" si="0"/>
        <v/>
      </c>
      <c r="N4" s="87" t="str">
        <f t="shared" si="0"/>
        <v/>
      </c>
      <c r="O4" s="87" t="str">
        <f t="shared" si="0"/>
        <v/>
      </c>
      <c r="P4" s="87" t="str">
        <f t="shared" si="0"/>
        <v/>
      </c>
      <c r="Q4" s="87" t="str">
        <f t="shared" si="0"/>
        <v/>
      </c>
      <c r="R4" s="87" t="str">
        <f t="shared" si="0"/>
        <v/>
      </c>
      <c r="S4" s="87" t="str">
        <f t="shared" si="0"/>
        <v/>
      </c>
      <c r="T4" s="87" t="str">
        <f t="shared" si="0"/>
        <v/>
      </c>
      <c r="U4" s="88">
        <f>AVERAGE(C4:T4)</f>
        <v>984.37500000000011</v>
      </c>
      <c r="V4" s="89">
        <f>SUM(C4:T4)</f>
        <v>7875.0000000000009</v>
      </c>
      <c r="AD4" s="90">
        <f>IFERROR(AD11,"")</f>
        <v>0.14087301587301587</v>
      </c>
      <c r="AE4" s="90">
        <f t="shared" ref="AE4:AU4" si="1">IFERROR(AE11,"")</f>
        <v>0.14087301587301587</v>
      </c>
      <c r="AF4" s="90">
        <f t="shared" si="1"/>
        <v>0.14087301587301587</v>
      </c>
      <c r="AG4" s="90">
        <f t="shared" si="1"/>
        <v>1.3888888888888888E-2</v>
      </c>
      <c r="AH4" s="90">
        <f t="shared" si="1"/>
        <v>0.14087301587301587</v>
      </c>
      <c r="AI4" s="90">
        <f t="shared" si="1"/>
        <v>0.14087301587301587</v>
      </c>
      <c r="AJ4" s="90">
        <f t="shared" si="1"/>
        <v>0.14087301587301587</v>
      </c>
      <c r="AK4" s="90">
        <f t="shared" si="1"/>
        <v>0.14087301587301587</v>
      </c>
      <c r="AL4" s="90" t="str">
        <f t="shared" si="1"/>
        <v/>
      </c>
      <c r="AM4" s="90" t="str">
        <f t="shared" si="1"/>
        <v/>
      </c>
      <c r="AN4" s="90" t="str">
        <f t="shared" si="1"/>
        <v/>
      </c>
      <c r="AO4" s="90" t="str">
        <f t="shared" si="1"/>
        <v/>
      </c>
      <c r="AP4" s="90" t="str">
        <f t="shared" si="1"/>
        <v/>
      </c>
      <c r="AQ4" s="90" t="str">
        <f t="shared" si="1"/>
        <v/>
      </c>
      <c r="AR4" s="90" t="str">
        <f t="shared" si="1"/>
        <v/>
      </c>
      <c r="AS4" s="90" t="str">
        <f t="shared" si="1"/>
        <v/>
      </c>
      <c r="AT4" s="90" t="str">
        <f t="shared" si="1"/>
        <v/>
      </c>
      <c r="AU4" s="90" t="str">
        <f t="shared" si="1"/>
        <v/>
      </c>
      <c r="BA4" s="76">
        <v>0</v>
      </c>
      <c r="BB4" s="76">
        <v>1500</v>
      </c>
    </row>
    <row r="5" spans="2:54" ht="16.5" thickBot="1" x14ac:dyDescent="0.3">
      <c r="B5" s="91" t="s">
        <v>9</v>
      </c>
      <c r="C5" s="92">
        <f t="shared" ref="C5:T5" si="2">+AD6</f>
        <v>0.1408730158730159</v>
      </c>
      <c r="D5" s="93">
        <f t="shared" si="2"/>
        <v>0.1408730158730159</v>
      </c>
      <c r="E5" s="93">
        <f t="shared" si="2"/>
        <v>0.1408730158730159</v>
      </c>
      <c r="F5" s="93">
        <f t="shared" si="2"/>
        <v>1.3888888888888892E-2</v>
      </c>
      <c r="G5" s="93">
        <f t="shared" si="2"/>
        <v>0.1408730158730159</v>
      </c>
      <c r="H5" s="93">
        <f t="shared" si="2"/>
        <v>0.1408730158730159</v>
      </c>
      <c r="I5" s="93">
        <f t="shared" si="2"/>
        <v>0.1408730158730159</v>
      </c>
      <c r="J5" s="93">
        <f t="shared" si="2"/>
        <v>0.1408730158730159</v>
      </c>
      <c r="K5" s="93" t="str">
        <f t="shared" si="2"/>
        <v/>
      </c>
      <c r="L5" s="93" t="str">
        <f t="shared" si="2"/>
        <v/>
      </c>
      <c r="M5" s="93" t="str">
        <f t="shared" si="2"/>
        <v/>
      </c>
      <c r="N5" s="93" t="str">
        <f t="shared" si="2"/>
        <v/>
      </c>
      <c r="O5" s="93" t="str">
        <f t="shared" si="2"/>
        <v/>
      </c>
      <c r="P5" s="93" t="str">
        <f t="shared" si="2"/>
        <v/>
      </c>
      <c r="Q5" s="93" t="str">
        <f t="shared" si="2"/>
        <v/>
      </c>
      <c r="R5" s="93" t="str">
        <f t="shared" si="2"/>
        <v/>
      </c>
      <c r="S5" s="93" t="str">
        <f t="shared" si="2"/>
        <v/>
      </c>
      <c r="T5" s="93" t="str">
        <f t="shared" si="2"/>
        <v/>
      </c>
      <c r="U5" s="94">
        <f>+U4/$AV23</f>
        <v>0.12500000000000003</v>
      </c>
      <c r="V5" s="95">
        <f>SUM(C5:N5)</f>
        <v>1.0000000000000002</v>
      </c>
      <c r="AD5" s="90">
        <f>IFERROR(IF(AD4&lt;0,0,AD4),"")</f>
        <v>0.14087301587301587</v>
      </c>
      <c r="AE5" s="90">
        <f t="shared" ref="AE5:AU5" si="3">IFERROR(IF(AE4&lt;0,0,AE4),"")</f>
        <v>0.14087301587301587</v>
      </c>
      <c r="AF5" s="90">
        <f t="shared" si="3"/>
        <v>0.14087301587301587</v>
      </c>
      <c r="AG5" s="90">
        <f t="shared" si="3"/>
        <v>1.3888888888888888E-2</v>
      </c>
      <c r="AH5" s="90">
        <f t="shared" si="3"/>
        <v>0.14087301587301587</v>
      </c>
      <c r="AI5" s="90">
        <f t="shared" si="3"/>
        <v>0.14087301587301587</v>
      </c>
      <c r="AJ5" s="90">
        <f t="shared" si="3"/>
        <v>0.14087301587301587</v>
      </c>
      <c r="AK5" s="90">
        <f t="shared" si="3"/>
        <v>0.14087301587301587</v>
      </c>
      <c r="AL5" s="90" t="str">
        <f t="shared" si="3"/>
        <v/>
      </c>
      <c r="AM5" s="90" t="str">
        <f t="shared" si="3"/>
        <v/>
      </c>
      <c r="AN5" s="90" t="str">
        <f t="shared" si="3"/>
        <v/>
      </c>
      <c r="AO5" s="90" t="str">
        <f t="shared" si="3"/>
        <v/>
      </c>
      <c r="AP5" s="90" t="str">
        <f t="shared" si="3"/>
        <v/>
      </c>
      <c r="AQ5" s="90" t="str">
        <f t="shared" si="3"/>
        <v/>
      </c>
      <c r="AR5" s="90" t="str">
        <f t="shared" si="3"/>
        <v/>
      </c>
      <c r="AS5" s="90" t="str">
        <f t="shared" si="3"/>
        <v/>
      </c>
      <c r="AT5" s="90" t="str">
        <f t="shared" si="3"/>
        <v/>
      </c>
      <c r="AU5" s="90" t="str">
        <f t="shared" si="3"/>
        <v/>
      </c>
      <c r="AV5" s="96">
        <f>SUM(AD5:AU5)</f>
        <v>0.99999999999999978</v>
      </c>
      <c r="BA5" s="76">
        <v>1</v>
      </c>
      <c r="BB5" s="76">
        <f>+BB4-25</f>
        <v>1475</v>
      </c>
    </row>
    <row r="6" spans="2:54" ht="19.5" thickBot="1" x14ac:dyDescent="0.3">
      <c r="B6" s="97" t="s">
        <v>13</v>
      </c>
      <c r="C6" s="98">
        <v>20</v>
      </c>
      <c r="D6" s="99">
        <v>20</v>
      </c>
      <c r="E6" s="99">
        <v>20</v>
      </c>
      <c r="F6" s="99">
        <v>25</v>
      </c>
      <c r="G6" s="99">
        <v>20</v>
      </c>
      <c r="H6" s="99">
        <v>20</v>
      </c>
      <c r="I6" s="99">
        <v>20</v>
      </c>
      <c r="J6" s="99">
        <v>20</v>
      </c>
      <c r="K6" s="99"/>
      <c r="L6" s="99"/>
      <c r="M6" s="99"/>
      <c r="N6" s="99"/>
      <c r="O6" s="100"/>
      <c r="P6" s="100"/>
      <c r="Q6" s="100"/>
      <c r="R6" s="100"/>
      <c r="S6" s="100"/>
      <c r="T6" s="101"/>
      <c r="U6" s="102">
        <f>AVERAGE(C6:T6)</f>
        <v>20.625</v>
      </c>
      <c r="V6" s="103"/>
      <c r="AD6" s="90">
        <f t="shared" ref="AD6:AU6" si="4">IFERROR(AD5*$AV6,"")</f>
        <v>0.1408730158730159</v>
      </c>
      <c r="AE6" s="90">
        <f t="shared" si="4"/>
        <v>0.1408730158730159</v>
      </c>
      <c r="AF6" s="90">
        <f t="shared" si="4"/>
        <v>0.1408730158730159</v>
      </c>
      <c r="AG6" s="90">
        <f t="shared" si="4"/>
        <v>1.3888888888888892E-2</v>
      </c>
      <c r="AH6" s="90">
        <f t="shared" si="4"/>
        <v>0.1408730158730159</v>
      </c>
      <c r="AI6" s="90">
        <f t="shared" si="4"/>
        <v>0.1408730158730159</v>
      </c>
      <c r="AJ6" s="90">
        <f t="shared" si="4"/>
        <v>0.1408730158730159</v>
      </c>
      <c r="AK6" s="90">
        <f t="shared" si="4"/>
        <v>0.1408730158730159</v>
      </c>
      <c r="AL6" s="90" t="str">
        <f t="shared" si="4"/>
        <v/>
      </c>
      <c r="AM6" s="90" t="str">
        <f t="shared" si="4"/>
        <v/>
      </c>
      <c r="AN6" s="90" t="str">
        <f t="shared" si="4"/>
        <v/>
      </c>
      <c r="AO6" s="90" t="str">
        <f t="shared" si="4"/>
        <v/>
      </c>
      <c r="AP6" s="90" t="str">
        <f t="shared" si="4"/>
        <v/>
      </c>
      <c r="AQ6" s="90" t="str">
        <f t="shared" si="4"/>
        <v/>
      </c>
      <c r="AR6" s="90" t="str">
        <f t="shared" si="4"/>
        <v/>
      </c>
      <c r="AS6" s="90" t="str">
        <f t="shared" si="4"/>
        <v/>
      </c>
      <c r="AT6" s="90" t="str">
        <f t="shared" si="4"/>
        <v/>
      </c>
      <c r="AU6" s="90" t="str">
        <f t="shared" si="4"/>
        <v/>
      </c>
      <c r="AV6" s="76">
        <f>1/AV5</f>
        <v>1.0000000000000002</v>
      </c>
      <c r="BA6" s="76">
        <v>2</v>
      </c>
      <c r="BB6" s="76">
        <f t="shared" ref="BB6:BB64" si="5">+BB5-25</f>
        <v>1450</v>
      </c>
    </row>
    <row r="7" spans="2:54" ht="18.75" x14ac:dyDescent="0.25">
      <c r="B7" s="104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U7" s="88"/>
      <c r="V7" s="106"/>
      <c r="AD7" s="107">
        <f t="shared" ref="AD7:AU7" si="6">+IFERROR(AD6*$AX12,"")</f>
        <v>1109.3750000000002</v>
      </c>
      <c r="AE7" s="107">
        <f t="shared" si="6"/>
        <v>1109.3750000000002</v>
      </c>
      <c r="AF7" s="107">
        <f t="shared" si="6"/>
        <v>1109.3750000000002</v>
      </c>
      <c r="AG7" s="107">
        <f t="shared" si="6"/>
        <v>109.37500000000001</v>
      </c>
      <c r="AH7" s="107">
        <f t="shared" si="6"/>
        <v>1109.3750000000002</v>
      </c>
      <c r="AI7" s="107">
        <f t="shared" si="6"/>
        <v>1109.3750000000002</v>
      </c>
      <c r="AJ7" s="107">
        <f t="shared" si="6"/>
        <v>1109.3750000000002</v>
      </c>
      <c r="AK7" s="107">
        <f t="shared" si="6"/>
        <v>1109.3750000000002</v>
      </c>
      <c r="AL7" s="107" t="str">
        <f t="shared" si="6"/>
        <v/>
      </c>
      <c r="AM7" s="107" t="str">
        <f t="shared" si="6"/>
        <v/>
      </c>
      <c r="AN7" s="107" t="str">
        <f t="shared" si="6"/>
        <v/>
      </c>
      <c r="AO7" s="107" t="str">
        <f t="shared" si="6"/>
        <v/>
      </c>
      <c r="AP7" s="107" t="str">
        <f t="shared" si="6"/>
        <v/>
      </c>
      <c r="AQ7" s="107" t="str">
        <f t="shared" si="6"/>
        <v/>
      </c>
      <c r="AR7" s="107" t="str">
        <f t="shared" si="6"/>
        <v/>
      </c>
      <c r="AS7" s="107" t="str">
        <f t="shared" si="6"/>
        <v/>
      </c>
      <c r="AT7" s="107" t="str">
        <f t="shared" si="6"/>
        <v/>
      </c>
      <c r="AU7" s="107" t="str">
        <f t="shared" si="6"/>
        <v/>
      </c>
      <c r="AV7" s="108">
        <f>SUM(AD7:AU7)</f>
        <v>7875.0000000000009</v>
      </c>
      <c r="BA7" s="76">
        <v>3</v>
      </c>
      <c r="BB7" s="76">
        <f t="shared" si="5"/>
        <v>1425</v>
      </c>
    </row>
    <row r="8" spans="2:54" ht="18.75" x14ac:dyDescent="0.25">
      <c r="B8" s="104" t="s">
        <v>1</v>
      </c>
      <c r="C8" s="109">
        <f>+IFERROR(C6*C4,"")</f>
        <v>22187.500000000004</v>
      </c>
      <c r="D8" s="109">
        <f t="shared" ref="D8:T8" si="7">+IFERROR(D6*D4,"")</f>
        <v>22187.500000000004</v>
      </c>
      <c r="E8" s="109">
        <f t="shared" si="7"/>
        <v>22187.500000000004</v>
      </c>
      <c r="F8" s="109">
        <f t="shared" si="7"/>
        <v>2734.3750000000005</v>
      </c>
      <c r="G8" s="109">
        <f t="shared" si="7"/>
        <v>22187.500000000004</v>
      </c>
      <c r="H8" s="109">
        <f t="shared" si="7"/>
        <v>22187.500000000004</v>
      </c>
      <c r="I8" s="109">
        <f t="shared" si="7"/>
        <v>22187.500000000004</v>
      </c>
      <c r="J8" s="109">
        <f t="shared" si="7"/>
        <v>22187.500000000004</v>
      </c>
      <c r="K8" s="109" t="str">
        <f t="shared" si="7"/>
        <v/>
      </c>
      <c r="L8" s="109" t="str">
        <f t="shared" si="7"/>
        <v/>
      </c>
      <c r="M8" s="109" t="str">
        <f t="shared" si="7"/>
        <v/>
      </c>
      <c r="N8" s="109" t="str">
        <f t="shared" si="7"/>
        <v/>
      </c>
      <c r="O8" s="109" t="str">
        <f t="shared" si="7"/>
        <v/>
      </c>
      <c r="P8" s="109" t="str">
        <f t="shared" si="7"/>
        <v/>
      </c>
      <c r="Q8" s="109" t="str">
        <f t="shared" si="7"/>
        <v/>
      </c>
      <c r="R8" s="109" t="str">
        <f t="shared" si="7"/>
        <v/>
      </c>
      <c r="S8" s="109" t="str">
        <f t="shared" si="7"/>
        <v/>
      </c>
      <c r="T8" s="109" t="str">
        <f t="shared" si="7"/>
        <v/>
      </c>
      <c r="U8" s="88">
        <f>AVERAGE(C8:T8)</f>
        <v>19755.859375000004</v>
      </c>
      <c r="V8" s="89">
        <f>SUM(C8:T8)</f>
        <v>158046.87500000003</v>
      </c>
      <c r="AX8" s="108">
        <f>MIN(AD20:AU20)</f>
        <v>109.375</v>
      </c>
      <c r="BA8" s="76">
        <v>4</v>
      </c>
      <c r="BB8" s="76">
        <f t="shared" si="5"/>
        <v>1400</v>
      </c>
    </row>
    <row r="9" spans="2:54" ht="18.75" x14ac:dyDescent="0.25">
      <c r="B9" s="104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88"/>
      <c r="V9" s="106"/>
      <c r="AX9" s="76">
        <f>IF(AX8&lt;0,1,0)</f>
        <v>0</v>
      </c>
      <c r="BA9" s="76">
        <v>5</v>
      </c>
      <c r="BB9" s="76">
        <f t="shared" si="5"/>
        <v>1375</v>
      </c>
    </row>
    <row r="10" spans="2:54" ht="18.75" x14ac:dyDescent="0.25">
      <c r="B10" s="104" t="s">
        <v>2</v>
      </c>
      <c r="C10" s="109">
        <f>IF(C6&lt;&gt;"",5,"")</f>
        <v>5</v>
      </c>
      <c r="D10" s="109">
        <f t="shared" ref="D10:T10" si="8">IF(D6&lt;&gt;"",5,"")</f>
        <v>5</v>
      </c>
      <c r="E10" s="109">
        <f t="shared" si="8"/>
        <v>5</v>
      </c>
      <c r="F10" s="109">
        <f t="shared" si="8"/>
        <v>5</v>
      </c>
      <c r="G10" s="109">
        <f t="shared" si="8"/>
        <v>5</v>
      </c>
      <c r="H10" s="109">
        <f t="shared" si="8"/>
        <v>5</v>
      </c>
      <c r="I10" s="109">
        <f t="shared" si="8"/>
        <v>5</v>
      </c>
      <c r="J10" s="109">
        <f t="shared" si="8"/>
        <v>5</v>
      </c>
      <c r="K10" s="109" t="str">
        <f t="shared" si="8"/>
        <v/>
      </c>
      <c r="L10" s="109" t="str">
        <f t="shared" si="8"/>
        <v/>
      </c>
      <c r="M10" s="109" t="str">
        <f t="shared" si="8"/>
        <v/>
      </c>
      <c r="N10" s="109" t="str">
        <f t="shared" si="8"/>
        <v/>
      </c>
      <c r="O10" s="109" t="str">
        <f t="shared" si="8"/>
        <v/>
      </c>
      <c r="P10" s="109" t="str">
        <f t="shared" si="8"/>
        <v/>
      </c>
      <c r="Q10" s="109" t="str">
        <f t="shared" si="8"/>
        <v/>
      </c>
      <c r="R10" s="109" t="str">
        <f t="shared" si="8"/>
        <v/>
      </c>
      <c r="S10" s="109" t="str">
        <f t="shared" si="8"/>
        <v/>
      </c>
      <c r="T10" s="109" t="str">
        <f t="shared" si="8"/>
        <v/>
      </c>
      <c r="U10" s="110">
        <f>AVERAGE(C10:N10)</f>
        <v>5</v>
      </c>
      <c r="V10" s="106"/>
      <c r="AD10" s="108">
        <f t="shared" ref="AD10:AU10" si="9">IFERROR($AV22-(200*AD18),"")</f>
        <v>1109.375</v>
      </c>
      <c r="AE10" s="108">
        <f t="shared" si="9"/>
        <v>1109.375</v>
      </c>
      <c r="AF10" s="108">
        <f t="shared" si="9"/>
        <v>1109.375</v>
      </c>
      <c r="AG10" s="108">
        <f t="shared" si="9"/>
        <v>109.375</v>
      </c>
      <c r="AH10" s="108">
        <f t="shared" si="9"/>
        <v>1109.375</v>
      </c>
      <c r="AI10" s="108">
        <f t="shared" si="9"/>
        <v>1109.375</v>
      </c>
      <c r="AJ10" s="108">
        <f t="shared" si="9"/>
        <v>1109.375</v>
      </c>
      <c r="AK10" s="108">
        <f t="shared" si="9"/>
        <v>1109.375</v>
      </c>
      <c r="AL10" s="108" t="str">
        <f t="shared" si="9"/>
        <v/>
      </c>
      <c r="AM10" s="108" t="str">
        <f t="shared" si="9"/>
        <v/>
      </c>
      <c r="AN10" s="108" t="str">
        <f t="shared" si="9"/>
        <v/>
      </c>
      <c r="AO10" s="108" t="str">
        <f t="shared" si="9"/>
        <v/>
      </c>
      <c r="AP10" s="108" t="str">
        <f t="shared" si="9"/>
        <v/>
      </c>
      <c r="AQ10" s="108" t="str">
        <f t="shared" si="9"/>
        <v/>
      </c>
      <c r="AR10" s="108" t="str">
        <f t="shared" si="9"/>
        <v/>
      </c>
      <c r="AS10" s="108" t="str">
        <f t="shared" si="9"/>
        <v/>
      </c>
      <c r="AT10" s="108" t="str">
        <f t="shared" si="9"/>
        <v/>
      </c>
      <c r="AU10" s="108" t="str">
        <f t="shared" si="9"/>
        <v/>
      </c>
      <c r="AV10" s="108">
        <f>SUM(AD10:AU10)</f>
        <v>7875</v>
      </c>
      <c r="BA10" s="76">
        <v>6</v>
      </c>
      <c r="BB10" s="76">
        <f t="shared" si="5"/>
        <v>1350</v>
      </c>
    </row>
    <row r="11" spans="2:54" ht="18.75" x14ac:dyDescent="0.25"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88"/>
      <c r="V11" s="106"/>
      <c r="AD11" s="90">
        <f t="shared" ref="AD11:AU11" si="10">IFERROR(AD10/$AV10,"")</f>
        <v>0.14087301587301587</v>
      </c>
      <c r="AE11" s="90">
        <f t="shared" si="10"/>
        <v>0.14087301587301587</v>
      </c>
      <c r="AF11" s="90">
        <f t="shared" si="10"/>
        <v>0.14087301587301587</v>
      </c>
      <c r="AG11" s="90">
        <f t="shared" si="10"/>
        <v>1.3888888888888888E-2</v>
      </c>
      <c r="AH11" s="90">
        <f t="shared" si="10"/>
        <v>0.14087301587301587</v>
      </c>
      <c r="AI11" s="90">
        <f t="shared" si="10"/>
        <v>0.14087301587301587</v>
      </c>
      <c r="AJ11" s="90">
        <f t="shared" si="10"/>
        <v>0.14087301587301587</v>
      </c>
      <c r="AK11" s="90">
        <f t="shared" si="10"/>
        <v>0.14087301587301587</v>
      </c>
      <c r="AL11" s="90" t="str">
        <f t="shared" si="10"/>
        <v/>
      </c>
      <c r="AM11" s="90" t="str">
        <f t="shared" si="10"/>
        <v/>
      </c>
      <c r="AN11" s="90" t="str">
        <f t="shared" si="10"/>
        <v/>
      </c>
      <c r="AO11" s="90" t="str">
        <f t="shared" si="10"/>
        <v/>
      </c>
      <c r="AP11" s="90" t="str">
        <f t="shared" si="10"/>
        <v/>
      </c>
      <c r="AQ11" s="90" t="str">
        <f t="shared" si="10"/>
        <v/>
      </c>
      <c r="AR11" s="90" t="str">
        <f t="shared" si="10"/>
        <v/>
      </c>
      <c r="AS11" s="90" t="str">
        <f t="shared" si="10"/>
        <v/>
      </c>
      <c r="AT11" s="90" t="str">
        <f t="shared" si="10"/>
        <v/>
      </c>
      <c r="AU11" s="90" t="str">
        <f t="shared" si="10"/>
        <v/>
      </c>
      <c r="AV11" s="90">
        <f>+AV10/$AV10</f>
        <v>1</v>
      </c>
      <c r="AX11" s="76">
        <f>+AV24</f>
        <v>8</v>
      </c>
      <c r="BA11" s="76">
        <v>7</v>
      </c>
      <c r="BB11" s="76">
        <f t="shared" si="5"/>
        <v>1325</v>
      </c>
    </row>
    <row r="12" spans="2:54" ht="18.75" x14ac:dyDescent="0.25">
      <c r="B12" s="104" t="s">
        <v>15</v>
      </c>
      <c r="C12" s="111">
        <f>IFERROR(C6-C10,"")</f>
        <v>15</v>
      </c>
      <c r="D12" s="111">
        <f t="shared" ref="D12:T12" si="11">IFERROR(D6-D10,"")</f>
        <v>15</v>
      </c>
      <c r="E12" s="111">
        <f t="shared" si="11"/>
        <v>15</v>
      </c>
      <c r="F12" s="111">
        <f t="shared" si="11"/>
        <v>20</v>
      </c>
      <c r="G12" s="111">
        <f t="shared" si="11"/>
        <v>15</v>
      </c>
      <c r="H12" s="111">
        <f t="shared" si="11"/>
        <v>15</v>
      </c>
      <c r="I12" s="111">
        <f t="shared" si="11"/>
        <v>15</v>
      </c>
      <c r="J12" s="111">
        <f t="shared" si="11"/>
        <v>15</v>
      </c>
      <c r="K12" s="111" t="str">
        <f t="shared" si="11"/>
        <v/>
      </c>
      <c r="L12" s="111" t="str">
        <f t="shared" si="11"/>
        <v/>
      </c>
      <c r="M12" s="111" t="str">
        <f t="shared" si="11"/>
        <v/>
      </c>
      <c r="N12" s="111" t="str">
        <f t="shared" si="11"/>
        <v/>
      </c>
      <c r="O12" s="111" t="str">
        <f t="shared" si="11"/>
        <v/>
      </c>
      <c r="P12" s="111" t="str">
        <f t="shared" si="11"/>
        <v/>
      </c>
      <c r="Q12" s="111" t="str">
        <f t="shared" si="11"/>
        <v/>
      </c>
      <c r="R12" s="111" t="str">
        <f t="shared" si="11"/>
        <v/>
      </c>
      <c r="S12" s="111" t="str">
        <f t="shared" si="11"/>
        <v/>
      </c>
      <c r="T12" s="111" t="str">
        <f t="shared" si="11"/>
        <v/>
      </c>
      <c r="U12" s="110">
        <f>AVERAGE(C12:N12)</f>
        <v>15.625</v>
      </c>
      <c r="V12" s="106"/>
      <c r="AX12" s="108">
        <f>+AX11*AV22</f>
        <v>7875</v>
      </c>
      <c r="BA12" s="76">
        <v>8</v>
      </c>
      <c r="BB12" s="76">
        <f t="shared" si="5"/>
        <v>1300</v>
      </c>
    </row>
    <row r="13" spans="2:54" ht="19.5" thickBot="1" x14ac:dyDescent="0.3"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88"/>
      <c r="V13" s="106"/>
      <c r="BA13" s="76">
        <v>9</v>
      </c>
      <c r="BB13" s="76">
        <f t="shared" si="5"/>
        <v>1275</v>
      </c>
    </row>
    <row r="14" spans="2:54" ht="18.75" x14ac:dyDescent="0.25">
      <c r="B14" s="114" t="s">
        <v>3</v>
      </c>
      <c r="C14" s="115">
        <f>IFERROR(C10*C4,"")</f>
        <v>5546.8750000000009</v>
      </c>
      <c r="D14" s="115">
        <f t="shared" ref="D14:T14" si="12">IFERROR(D10*D4,"")</f>
        <v>5546.8750000000009</v>
      </c>
      <c r="E14" s="115">
        <f t="shared" si="12"/>
        <v>5546.8750000000009</v>
      </c>
      <c r="F14" s="115">
        <f t="shared" si="12"/>
        <v>546.87500000000011</v>
      </c>
      <c r="G14" s="115">
        <f t="shared" si="12"/>
        <v>5546.8750000000009</v>
      </c>
      <c r="H14" s="115">
        <f t="shared" si="12"/>
        <v>5546.8750000000009</v>
      </c>
      <c r="I14" s="115">
        <f t="shared" si="12"/>
        <v>5546.8750000000009</v>
      </c>
      <c r="J14" s="115">
        <f t="shared" si="12"/>
        <v>5546.8750000000009</v>
      </c>
      <c r="K14" s="115" t="str">
        <f t="shared" si="12"/>
        <v/>
      </c>
      <c r="L14" s="115" t="str">
        <f t="shared" si="12"/>
        <v/>
      </c>
      <c r="M14" s="115" t="str">
        <f t="shared" si="12"/>
        <v/>
      </c>
      <c r="N14" s="115" t="str">
        <f t="shared" si="12"/>
        <v/>
      </c>
      <c r="O14" s="115" t="str">
        <f t="shared" si="12"/>
        <v/>
      </c>
      <c r="P14" s="115" t="str">
        <f t="shared" si="12"/>
        <v/>
      </c>
      <c r="Q14" s="115" t="str">
        <f t="shared" si="12"/>
        <v/>
      </c>
      <c r="R14" s="115" t="str">
        <f t="shared" si="12"/>
        <v/>
      </c>
      <c r="S14" s="115" t="str">
        <f t="shared" si="12"/>
        <v/>
      </c>
      <c r="T14" s="115" t="str">
        <f t="shared" si="12"/>
        <v/>
      </c>
      <c r="U14" s="116">
        <f>AVERAGE(C14:N14)</f>
        <v>4921.8750000000009</v>
      </c>
      <c r="V14" s="117"/>
      <c r="BA14" s="76">
        <v>10</v>
      </c>
      <c r="BB14" s="76">
        <f t="shared" si="5"/>
        <v>1250</v>
      </c>
    </row>
    <row r="15" spans="2:54" ht="18.75" x14ac:dyDescent="0.25">
      <c r="B15" s="104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88"/>
      <c r="V15" s="106"/>
      <c r="BA15" s="76">
        <v>11</v>
      </c>
      <c r="BB15" s="76">
        <f t="shared" si="5"/>
        <v>1225</v>
      </c>
    </row>
    <row r="16" spans="2:54" ht="18.75" x14ac:dyDescent="0.25">
      <c r="B16" s="104" t="s">
        <v>4</v>
      </c>
      <c r="C16" s="109">
        <f>IF(C6&lt;&gt;"",5000,"")</f>
        <v>5000</v>
      </c>
      <c r="D16" s="109">
        <f t="shared" ref="D16:T16" si="13">IF(D6&lt;&gt;"",5000,"")</f>
        <v>5000</v>
      </c>
      <c r="E16" s="109">
        <f t="shared" si="13"/>
        <v>5000</v>
      </c>
      <c r="F16" s="109">
        <f t="shared" si="13"/>
        <v>5000</v>
      </c>
      <c r="G16" s="109">
        <f t="shared" si="13"/>
        <v>5000</v>
      </c>
      <c r="H16" s="109">
        <f t="shared" si="13"/>
        <v>5000</v>
      </c>
      <c r="I16" s="109">
        <f t="shared" si="13"/>
        <v>5000</v>
      </c>
      <c r="J16" s="109">
        <f t="shared" si="13"/>
        <v>5000</v>
      </c>
      <c r="K16" s="109" t="str">
        <f t="shared" si="13"/>
        <v/>
      </c>
      <c r="L16" s="109" t="str">
        <f t="shared" si="13"/>
        <v/>
      </c>
      <c r="M16" s="109" t="str">
        <f t="shared" si="13"/>
        <v/>
      </c>
      <c r="N16" s="109" t="str">
        <f t="shared" si="13"/>
        <v/>
      </c>
      <c r="O16" s="109" t="str">
        <f t="shared" si="13"/>
        <v/>
      </c>
      <c r="P16" s="109" t="str">
        <f t="shared" si="13"/>
        <v/>
      </c>
      <c r="Q16" s="109" t="str">
        <f t="shared" si="13"/>
        <v/>
      </c>
      <c r="R16" s="109" t="str">
        <f t="shared" si="13"/>
        <v/>
      </c>
      <c r="S16" s="109" t="str">
        <f t="shared" si="13"/>
        <v/>
      </c>
      <c r="T16" s="109" t="str">
        <f t="shared" si="13"/>
        <v/>
      </c>
      <c r="U16" s="88">
        <f>AVERAGE(C16:N16)</f>
        <v>5000</v>
      </c>
      <c r="V16" s="106"/>
      <c r="AD16" s="118">
        <f t="shared" ref="AD16:AU16" si="14">IF(C6&lt;&gt;"",C6,"")</f>
        <v>20</v>
      </c>
      <c r="AE16" s="118">
        <f t="shared" si="14"/>
        <v>20</v>
      </c>
      <c r="AF16" s="118">
        <f t="shared" si="14"/>
        <v>20</v>
      </c>
      <c r="AG16" s="118">
        <f t="shared" si="14"/>
        <v>25</v>
      </c>
      <c r="AH16" s="118">
        <f t="shared" si="14"/>
        <v>20</v>
      </c>
      <c r="AI16" s="118">
        <f t="shared" si="14"/>
        <v>20</v>
      </c>
      <c r="AJ16" s="118">
        <f t="shared" si="14"/>
        <v>20</v>
      </c>
      <c r="AK16" s="118">
        <f t="shared" si="14"/>
        <v>20</v>
      </c>
      <c r="AL16" s="118" t="str">
        <f t="shared" si="14"/>
        <v/>
      </c>
      <c r="AM16" s="118" t="str">
        <f t="shared" si="14"/>
        <v/>
      </c>
      <c r="AN16" s="118" t="str">
        <f t="shared" si="14"/>
        <v/>
      </c>
      <c r="AO16" s="118" t="str">
        <f t="shared" si="14"/>
        <v/>
      </c>
      <c r="AP16" s="118" t="str">
        <f t="shared" si="14"/>
        <v/>
      </c>
      <c r="AQ16" s="118" t="str">
        <f t="shared" si="14"/>
        <v/>
      </c>
      <c r="AR16" s="118" t="str">
        <f t="shared" si="14"/>
        <v/>
      </c>
      <c r="AS16" s="118" t="str">
        <f t="shared" si="14"/>
        <v/>
      </c>
      <c r="AT16" s="118" t="str">
        <f t="shared" si="14"/>
        <v/>
      </c>
      <c r="AU16" s="118" t="str">
        <f t="shared" si="14"/>
        <v/>
      </c>
      <c r="AV16" s="118">
        <f>AVERAGE(AD16:AU16)</f>
        <v>20.625</v>
      </c>
      <c r="BA16" s="76">
        <v>12</v>
      </c>
      <c r="BB16" s="76">
        <f t="shared" si="5"/>
        <v>1200</v>
      </c>
    </row>
    <row r="17" spans="2:54" ht="18.75" x14ac:dyDescent="0.25">
      <c r="B17" s="104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88"/>
      <c r="V17" s="106"/>
      <c r="AV17" s="76">
        <v>0</v>
      </c>
      <c r="BA17" s="76">
        <v>13</v>
      </c>
      <c r="BB17" s="76">
        <f t="shared" si="5"/>
        <v>1175</v>
      </c>
    </row>
    <row r="18" spans="2:54" ht="18.75" x14ac:dyDescent="0.25">
      <c r="B18" s="104" t="s">
        <v>5</v>
      </c>
      <c r="C18" s="109">
        <f>IFERROR(C16+C14,"")</f>
        <v>10546.875</v>
      </c>
      <c r="D18" s="109">
        <f t="shared" ref="D18:T18" si="15">IFERROR(D16+D14,"")</f>
        <v>10546.875</v>
      </c>
      <c r="E18" s="109">
        <f t="shared" si="15"/>
        <v>10546.875</v>
      </c>
      <c r="F18" s="109">
        <f t="shared" si="15"/>
        <v>5546.875</v>
      </c>
      <c r="G18" s="109">
        <f t="shared" si="15"/>
        <v>10546.875</v>
      </c>
      <c r="H18" s="109">
        <f t="shared" si="15"/>
        <v>10546.875</v>
      </c>
      <c r="I18" s="109">
        <f t="shared" si="15"/>
        <v>10546.875</v>
      </c>
      <c r="J18" s="109">
        <f t="shared" si="15"/>
        <v>10546.875</v>
      </c>
      <c r="K18" s="109" t="str">
        <f t="shared" si="15"/>
        <v/>
      </c>
      <c r="L18" s="109" t="str">
        <f t="shared" si="15"/>
        <v/>
      </c>
      <c r="M18" s="109" t="str">
        <f t="shared" si="15"/>
        <v/>
      </c>
      <c r="N18" s="109" t="str">
        <f t="shared" si="15"/>
        <v/>
      </c>
      <c r="O18" s="109" t="str">
        <f t="shared" si="15"/>
        <v/>
      </c>
      <c r="P18" s="109" t="str">
        <f t="shared" si="15"/>
        <v/>
      </c>
      <c r="Q18" s="109" t="str">
        <f t="shared" si="15"/>
        <v/>
      </c>
      <c r="R18" s="109" t="str">
        <f t="shared" si="15"/>
        <v/>
      </c>
      <c r="S18" s="109" t="str">
        <f t="shared" si="15"/>
        <v/>
      </c>
      <c r="T18" s="109" t="str">
        <f t="shared" si="15"/>
        <v/>
      </c>
      <c r="U18" s="88">
        <f>AVERAGE(C18:N18)</f>
        <v>9921.875</v>
      </c>
      <c r="V18" s="89">
        <f>SUM(C18:N18)</f>
        <v>79375</v>
      </c>
      <c r="AD18" s="118">
        <f t="shared" ref="AD18:AU18" si="16">IF(AD16:AD16&gt;0,AD16-$AV16,"")</f>
        <v>-0.625</v>
      </c>
      <c r="AE18" s="118">
        <f t="shared" si="16"/>
        <v>-0.625</v>
      </c>
      <c r="AF18" s="118">
        <f t="shared" si="16"/>
        <v>-0.625</v>
      </c>
      <c r="AG18" s="118">
        <f t="shared" si="16"/>
        <v>4.375</v>
      </c>
      <c r="AH18" s="118">
        <f t="shared" si="16"/>
        <v>-0.625</v>
      </c>
      <c r="AI18" s="118">
        <f t="shared" si="16"/>
        <v>-0.625</v>
      </c>
      <c r="AJ18" s="118">
        <f t="shared" si="16"/>
        <v>-0.625</v>
      </c>
      <c r="AK18" s="118">
        <f t="shared" si="16"/>
        <v>-0.625</v>
      </c>
      <c r="AL18" s="118" t="e">
        <f t="shared" si="16"/>
        <v>#VALUE!</v>
      </c>
      <c r="AM18" s="118" t="e">
        <f t="shared" si="16"/>
        <v>#VALUE!</v>
      </c>
      <c r="AN18" s="118" t="e">
        <f t="shared" si="16"/>
        <v>#VALUE!</v>
      </c>
      <c r="AO18" s="118" t="e">
        <f t="shared" si="16"/>
        <v>#VALUE!</v>
      </c>
      <c r="AP18" s="118" t="e">
        <f t="shared" si="16"/>
        <v>#VALUE!</v>
      </c>
      <c r="AQ18" s="118" t="e">
        <f t="shared" si="16"/>
        <v>#VALUE!</v>
      </c>
      <c r="AR18" s="118" t="e">
        <f t="shared" si="16"/>
        <v>#VALUE!</v>
      </c>
      <c r="AS18" s="118" t="e">
        <f t="shared" si="16"/>
        <v>#VALUE!</v>
      </c>
      <c r="AT18" s="118" t="e">
        <f t="shared" si="16"/>
        <v>#VALUE!</v>
      </c>
      <c r="AU18" s="118" t="e">
        <f t="shared" si="16"/>
        <v>#VALUE!</v>
      </c>
      <c r="BA18" s="76">
        <v>14</v>
      </c>
      <c r="BB18" s="76">
        <f t="shared" si="5"/>
        <v>1150</v>
      </c>
    </row>
    <row r="19" spans="2:54" ht="19.5" thickBot="1" x14ac:dyDescent="0.3">
      <c r="B19" s="104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88"/>
      <c r="V19" s="106"/>
      <c r="BA19" s="76">
        <v>15</v>
      </c>
      <c r="BB19" s="76">
        <f t="shared" si="5"/>
        <v>1125</v>
      </c>
    </row>
    <row r="20" spans="2:54" ht="19.5" thickBot="1" x14ac:dyDescent="0.3">
      <c r="B20" s="119" t="s">
        <v>6</v>
      </c>
      <c r="C20" s="120">
        <f>IFERROR(C8-C18,"")</f>
        <v>11640.625000000004</v>
      </c>
      <c r="D20" s="120">
        <f t="shared" ref="D20:T20" si="17">IFERROR(D8-D18,"")</f>
        <v>11640.625000000004</v>
      </c>
      <c r="E20" s="120">
        <f t="shared" si="17"/>
        <v>11640.625000000004</v>
      </c>
      <c r="F20" s="120">
        <f t="shared" si="17"/>
        <v>-2812.4999999999995</v>
      </c>
      <c r="G20" s="120">
        <f t="shared" si="17"/>
        <v>11640.625000000004</v>
      </c>
      <c r="H20" s="120">
        <f t="shared" si="17"/>
        <v>11640.625000000004</v>
      </c>
      <c r="I20" s="120">
        <f t="shared" si="17"/>
        <v>11640.625000000004</v>
      </c>
      <c r="J20" s="120">
        <f t="shared" si="17"/>
        <v>11640.625000000004</v>
      </c>
      <c r="K20" s="120" t="str">
        <f t="shared" si="17"/>
        <v/>
      </c>
      <c r="L20" s="120" t="str">
        <f t="shared" si="17"/>
        <v/>
      </c>
      <c r="M20" s="120" t="str">
        <f t="shared" si="17"/>
        <v/>
      </c>
      <c r="N20" s="120" t="str">
        <f t="shared" si="17"/>
        <v/>
      </c>
      <c r="O20" s="120" t="str">
        <f t="shared" si="17"/>
        <v/>
      </c>
      <c r="P20" s="120" t="str">
        <f t="shared" si="17"/>
        <v/>
      </c>
      <c r="Q20" s="120" t="str">
        <f t="shared" si="17"/>
        <v/>
      </c>
      <c r="R20" s="120" t="str">
        <f t="shared" si="17"/>
        <v/>
      </c>
      <c r="S20" s="120" t="str">
        <f t="shared" si="17"/>
        <v/>
      </c>
      <c r="T20" s="120" t="str">
        <f t="shared" si="17"/>
        <v/>
      </c>
      <c r="U20" s="121">
        <f>AVERAGE(C20:N20)</f>
        <v>9833.9843750000018</v>
      </c>
      <c r="V20" s="122">
        <f>SUM(C20:N20)</f>
        <v>78671.875000000015</v>
      </c>
      <c r="AD20" s="108">
        <f t="shared" ref="AD20:AU20" si="18">IFERROR($AV22-(200*AD18),"")</f>
        <v>1109.375</v>
      </c>
      <c r="AE20" s="108">
        <f t="shared" si="18"/>
        <v>1109.375</v>
      </c>
      <c r="AF20" s="108">
        <f t="shared" si="18"/>
        <v>1109.375</v>
      </c>
      <c r="AG20" s="108">
        <f t="shared" si="18"/>
        <v>109.375</v>
      </c>
      <c r="AH20" s="108">
        <f t="shared" si="18"/>
        <v>1109.375</v>
      </c>
      <c r="AI20" s="108">
        <f t="shared" si="18"/>
        <v>1109.375</v>
      </c>
      <c r="AJ20" s="108">
        <f t="shared" si="18"/>
        <v>1109.375</v>
      </c>
      <c r="AK20" s="108">
        <f t="shared" si="18"/>
        <v>1109.375</v>
      </c>
      <c r="AL20" s="108" t="str">
        <f t="shared" si="18"/>
        <v/>
      </c>
      <c r="AM20" s="108" t="str">
        <f t="shared" si="18"/>
        <v/>
      </c>
      <c r="AN20" s="108" t="str">
        <f t="shared" si="18"/>
        <v/>
      </c>
      <c r="AO20" s="108" t="str">
        <f t="shared" si="18"/>
        <v/>
      </c>
      <c r="AP20" s="108" t="str">
        <f t="shared" si="18"/>
        <v/>
      </c>
      <c r="AQ20" s="108" t="str">
        <f t="shared" si="18"/>
        <v/>
      </c>
      <c r="AR20" s="108" t="str">
        <f t="shared" si="18"/>
        <v/>
      </c>
      <c r="AS20" s="108" t="str">
        <f t="shared" si="18"/>
        <v/>
      </c>
      <c r="AT20" s="108" t="str">
        <f t="shared" si="18"/>
        <v/>
      </c>
      <c r="AU20" s="108" t="str">
        <f t="shared" si="18"/>
        <v/>
      </c>
      <c r="BA20" s="76">
        <v>16</v>
      </c>
      <c r="BB20" s="76">
        <f t="shared" si="5"/>
        <v>1100</v>
      </c>
    </row>
    <row r="21" spans="2:54" ht="19.5" thickBot="1" x14ac:dyDescent="0.3">
      <c r="B21" s="123" t="s">
        <v>10</v>
      </c>
      <c r="C21" s="79">
        <f>IFERROR(_xlfn.RANK.EQ(C20,$C20:$N20),"")</f>
        <v>1</v>
      </c>
      <c r="D21" s="79">
        <f t="shared" ref="D21:T21" si="19">IFERROR(_xlfn.RANK.EQ(D20,$C20:$N20),"")</f>
        <v>1</v>
      </c>
      <c r="E21" s="79">
        <f t="shared" si="19"/>
        <v>1</v>
      </c>
      <c r="F21" s="79">
        <f t="shared" si="19"/>
        <v>8</v>
      </c>
      <c r="G21" s="79">
        <f t="shared" si="19"/>
        <v>1</v>
      </c>
      <c r="H21" s="79">
        <f t="shared" si="19"/>
        <v>1</v>
      </c>
      <c r="I21" s="79">
        <f t="shared" si="19"/>
        <v>1</v>
      </c>
      <c r="J21" s="79">
        <f t="shared" si="19"/>
        <v>1</v>
      </c>
      <c r="K21" s="79" t="str">
        <f t="shared" si="19"/>
        <v/>
      </c>
      <c r="L21" s="79" t="str">
        <f t="shared" si="19"/>
        <v/>
      </c>
      <c r="M21" s="79" t="str">
        <f t="shared" si="19"/>
        <v/>
      </c>
      <c r="N21" s="79" t="str">
        <f t="shared" si="19"/>
        <v/>
      </c>
      <c r="O21" s="79" t="str">
        <f t="shared" si="19"/>
        <v/>
      </c>
      <c r="P21" s="79" t="str">
        <f t="shared" si="19"/>
        <v/>
      </c>
      <c r="Q21" s="79" t="str">
        <f t="shared" si="19"/>
        <v/>
      </c>
      <c r="R21" s="79" t="str">
        <f t="shared" si="19"/>
        <v/>
      </c>
      <c r="S21" s="79" t="str">
        <f t="shared" si="19"/>
        <v/>
      </c>
      <c r="T21" s="79" t="str">
        <f t="shared" si="19"/>
        <v/>
      </c>
      <c r="U21" s="103"/>
      <c r="V21" s="124"/>
      <c r="AV21" s="108">
        <f>(60-AV16)*25</f>
        <v>984.375</v>
      </c>
      <c r="BA21" s="76">
        <v>17</v>
      </c>
      <c r="BB21" s="76">
        <f t="shared" si="5"/>
        <v>1075</v>
      </c>
    </row>
    <row r="22" spans="2:54" x14ac:dyDescent="0.25">
      <c r="AV22" s="125">
        <f>+AV21</f>
        <v>984.375</v>
      </c>
      <c r="BA22" s="76">
        <v>18</v>
      </c>
      <c r="BB22" s="76">
        <f t="shared" si="5"/>
        <v>1050</v>
      </c>
    </row>
    <row r="23" spans="2:54" hidden="1" x14ac:dyDescent="0.25">
      <c r="AV23" s="108">
        <f>SUM(AD20:AU20)</f>
        <v>7875</v>
      </c>
      <c r="BA23" s="76">
        <v>19</v>
      </c>
      <c r="BB23" s="76">
        <f t="shared" si="5"/>
        <v>1025</v>
      </c>
    </row>
    <row r="24" spans="2:54" hidden="1" x14ac:dyDescent="0.25">
      <c r="AD24" s="76">
        <f>IF(AD20&lt;&gt;"",1,0)</f>
        <v>1</v>
      </c>
      <c r="AE24" s="76">
        <f t="shared" ref="AE24:AU24" si="20">IF(AE20&lt;&gt;"",1,0)</f>
        <v>1</v>
      </c>
      <c r="AF24" s="76">
        <f t="shared" si="20"/>
        <v>1</v>
      </c>
      <c r="AG24" s="76">
        <f t="shared" si="20"/>
        <v>1</v>
      </c>
      <c r="AH24" s="76">
        <f t="shared" si="20"/>
        <v>1</v>
      </c>
      <c r="AI24" s="76">
        <f t="shared" si="20"/>
        <v>1</v>
      </c>
      <c r="AJ24" s="76">
        <f t="shared" si="20"/>
        <v>1</v>
      </c>
      <c r="AK24" s="76">
        <f t="shared" si="20"/>
        <v>1</v>
      </c>
      <c r="AL24" s="76">
        <f t="shared" si="20"/>
        <v>0</v>
      </c>
      <c r="AM24" s="76">
        <f t="shared" si="20"/>
        <v>0</v>
      </c>
      <c r="AN24" s="76">
        <f t="shared" si="20"/>
        <v>0</v>
      </c>
      <c r="AO24" s="76">
        <f t="shared" si="20"/>
        <v>0</v>
      </c>
      <c r="AP24" s="76">
        <f t="shared" si="20"/>
        <v>0</v>
      </c>
      <c r="AQ24" s="76">
        <f t="shared" si="20"/>
        <v>0</v>
      </c>
      <c r="AR24" s="76">
        <f t="shared" si="20"/>
        <v>0</v>
      </c>
      <c r="AS24" s="76">
        <f t="shared" si="20"/>
        <v>0</v>
      </c>
      <c r="AT24" s="76">
        <f t="shared" si="20"/>
        <v>0</v>
      </c>
      <c r="AU24" s="76">
        <f t="shared" si="20"/>
        <v>0</v>
      </c>
      <c r="AV24" s="76">
        <f>SUM(AD24:AU24)</f>
        <v>8</v>
      </c>
      <c r="BA24" s="76">
        <v>20</v>
      </c>
      <c r="BB24" s="76">
        <f t="shared" si="5"/>
        <v>1000</v>
      </c>
    </row>
    <row r="25" spans="2:54" hidden="1" x14ac:dyDescent="0.25">
      <c r="BA25" s="76">
        <v>21</v>
      </c>
      <c r="BB25" s="76">
        <f t="shared" si="5"/>
        <v>975</v>
      </c>
    </row>
    <row r="26" spans="2:54" hidden="1" x14ac:dyDescent="0.25">
      <c r="BA26" s="76">
        <v>22</v>
      </c>
      <c r="BB26" s="76">
        <f t="shared" si="5"/>
        <v>950</v>
      </c>
    </row>
    <row r="27" spans="2:54" x14ac:dyDescent="0.25">
      <c r="BA27" s="76">
        <v>23</v>
      </c>
      <c r="BB27" s="76">
        <f t="shared" si="5"/>
        <v>925</v>
      </c>
    </row>
    <row r="28" spans="2:54" ht="15.75" thickBot="1" x14ac:dyDescent="0.3">
      <c r="BA28" s="76">
        <v>24</v>
      </c>
      <c r="BB28" s="76">
        <f t="shared" si="5"/>
        <v>900</v>
      </c>
    </row>
    <row r="29" spans="2:54" ht="19.5" thickBot="1" x14ac:dyDescent="0.3">
      <c r="B29" s="57" t="s">
        <v>6</v>
      </c>
      <c r="C29" s="126">
        <v>1</v>
      </c>
      <c r="D29" s="127">
        <v>2</v>
      </c>
      <c r="E29" s="127">
        <v>3</v>
      </c>
      <c r="F29" s="127">
        <v>4</v>
      </c>
      <c r="G29" s="127">
        <v>5</v>
      </c>
      <c r="H29" s="127">
        <v>6</v>
      </c>
      <c r="I29" s="127">
        <v>7</v>
      </c>
      <c r="J29" s="127">
        <v>8</v>
      </c>
      <c r="K29" s="127">
        <v>9</v>
      </c>
      <c r="L29" s="127">
        <v>10</v>
      </c>
      <c r="M29" s="127">
        <v>11</v>
      </c>
      <c r="N29" s="127">
        <v>12</v>
      </c>
      <c r="O29" s="127">
        <v>13</v>
      </c>
      <c r="P29" s="127">
        <v>14</v>
      </c>
      <c r="Q29" s="127">
        <v>15</v>
      </c>
      <c r="R29" s="127">
        <v>16</v>
      </c>
      <c r="S29" s="127">
        <v>17</v>
      </c>
      <c r="T29" s="127">
        <v>18</v>
      </c>
      <c r="U29" s="128" t="s">
        <v>7</v>
      </c>
      <c r="BA29" s="76">
        <v>25</v>
      </c>
      <c r="BB29" s="76">
        <f t="shared" si="5"/>
        <v>875</v>
      </c>
    </row>
    <row r="30" spans="2:54" ht="19.5" thickBot="1" x14ac:dyDescent="0.3">
      <c r="B30" s="129" t="s">
        <v>16</v>
      </c>
      <c r="C30" s="130">
        <v>10000</v>
      </c>
      <c r="D30" s="131">
        <v>10000</v>
      </c>
      <c r="E30" s="131">
        <v>10000</v>
      </c>
      <c r="F30" s="131">
        <v>10000</v>
      </c>
      <c r="G30" s="131">
        <v>10000</v>
      </c>
      <c r="H30" s="131">
        <v>10000</v>
      </c>
      <c r="I30" s="131">
        <v>10000</v>
      </c>
      <c r="J30" s="131">
        <v>10000</v>
      </c>
      <c r="K30" s="131">
        <v>10000</v>
      </c>
      <c r="L30" s="131">
        <v>10000</v>
      </c>
      <c r="M30" s="131">
        <v>10000</v>
      </c>
      <c r="N30" s="131">
        <v>10000</v>
      </c>
      <c r="O30" s="132">
        <v>10000</v>
      </c>
      <c r="P30" s="132">
        <v>10000</v>
      </c>
      <c r="Q30" s="132">
        <v>10000</v>
      </c>
      <c r="R30" s="132">
        <v>10000</v>
      </c>
      <c r="S30" s="132">
        <v>10000</v>
      </c>
      <c r="T30" s="132">
        <v>10000</v>
      </c>
      <c r="U30" s="133">
        <f>IFERROR(AVERAGE(C30:T30),0)</f>
        <v>10000</v>
      </c>
      <c r="BA30" s="76">
        <v>26</v>
      </c>
      <c r="BB30" s="76">
        <f t="shared" si="5"/>
        <v>850</v>
      </c>
    </row>
    <row r="31" spans="2:54" ht="18.75" x14ac:dyDescent="0.25">
      <c r="B31" s="134" t="s">
        <v>17</v>
      </c>
      <c r="C31" s="135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7"/>
      <c r="P31" s="137"/>
      <c r="Q31" s="137"/>
      <c r="R31" s="137"/>
      <c r="S31" s="137"/>
      <c r="T31" s="137"/>
      <c r="U31" s="138">
        <f t="shared" ref="U31:U36" si="21">IFERROR(AVERAGE(C31:T31),0)</f>
        <v>0</v>
      </c>
      <c r="BA31" s="76">
        <v>27</v>
      </c>
      <c r="BB31" s="76">
        <f t="shared" si="5"/>
        <v>825</v>
      </c>
    </row>
    <row r="32" spans="2:54" ht="18.75" x14ac:dyDescent="0.25">
      <c r="B32" s="134" t="s">
        <v>18</v>
      </c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137"/>
      <c r="Q32" s="137"/>
      <c r="R32" s="137"/>
      <c r="S32" s="137"/>
      <c r="T32" s="137"/>
      <c r="U32" s="138">
        <f t="shared" si="21"/>
        <v>0</v>
      </c>
      <c r="BA32" s="76">
        <v>28</v>
      </c>
      <c r="BB32" s="76">
        <f t="shared" si="5"/>
        <v>800</v>
      </c>
    </row>
    <row r="33" spans="2:54" ht="18.75" x14ac:dyDescent="0.25">
      <c r="B33" s="134" t="s">
        <v>19</v>
      </c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7"/>
      <c r="P33" s="137"/>
      <c r="Q33" s="137"/>
      <c r="R33" s="137"/>
      <c r="S33" s="137"/>
      <c r="T33" s="137"/>
      <c r="U33" s="138">
        <f t="shared" si="21"/>
        <v>0</v>
      </c>
      <c r="BA33" s="76">
        <v>29</v>
      </c>
      <c r="BB33" s="76">
        <f t="shared" si="5"/>
        <v>775</v>
      </c>
    </row>
    <row r="34" spans="2:54" ht="18.75" x14ac:dyDescent="0.25">
      <c r="B34" s="134" t="s">
        <v>21</v>
      </c>
      <c r="C34" s="135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7"/>
      <c r="P34" s="137"/>
      <c r="Q34" s="137"/>
      <c r="R34" s="137"/>
      <c r="S34" s="137"/>
      <c r="T34" s="137"/>
      <c r="U34" s="138">
        <f t="shared" si="21"/>
        <v>0</v>
      </c>
      <c r="BA34" s="76">
        <v>30</v>
      </c>
      <c r="BB34" s="76">
        <f t="shared" si="5"/>
        <v>750</v>
      </c>
    </row>
    <row r="35" spans="2:54" ht="19.5" thickBot="1" x14ac:dyDescent="0.3">
      <c r="B35" s="134" t="s">
        <v>20</v>
      </c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7"/>
      <c r="P35" s="137"/>
      <c r="Q35" s="137"/>
      <c r="R35" s="137"/>
      <c r="S35" s="137"/>
      <c r="T35" s="137"/>
      <c r="U35" s="138">
        <f t="shared" si="21"/>
        <v>0</v>
      </c>
      <c r="BA35" s="76">
        <v>31</v>
      </c>
      <c r="BB35" s="76">
        <f t="shared" si="5"/>
        <v>725</v>
      </c>
    </row>
    <row r="36" spans="2:54" ht="19.5" thickBot="1" x14ac:dyDescent="0.3">
      <c r="B36" s="53" t="s">
        <v>8</v>
      </c>
      <c r="C36" s="139">
        <f>SUM(C30:C35)</f>
        <v>10000</v>
      </c>
      <c r="D36" s="140">
        <f t="shared" ref="D36:T36" si="22">SUM(D30:D35)</f>
        <v>10000</v>
      </c>
      <c r="E36" s="140">
        <f t="shared" si="22"/>
        <v>10000</v>
      </c>
      <c r="F36" s="140">
        <f t="shared" si="22"/>
        <v>10000</v>
      </c>
      <c r="G36" s="140">
        <f t="shared" si="22"/>
        <v>10000</v>
      </c>
      <c r="H36" s="140">
        <f t="shared" si="22"/>
        <v>10000</v>
      </c>
      <c r="I36" s="140">
        <f t="shared" si="22"/>
        <v>10000</v>
      </c>
      <c r="J36" s="140">
        <f t="shared" si="22"/>
        <v>10000</v>
      </c>
      <c r="K36" s="140">
        <f t="shared" si="22"/>
        <v>10000</v>
      </c>
      <c r="L36" s="140">
        <f t="shared" si="22"/>
        <v>10000</v>
      </c>
      <c r="M36" s="140">
        <f t="shared" si="22"/>
        <v>10000</v>
      </c>
      <c r="N36" s="140">
        <f t="shared" si="22"/>
        <v>10000</v>
      </c>
      <c r="O36" s="140">
        <f t="shared" si="22"/>
        <v>10000</v>
      </c>
      <c r="P36" s="140">
        <f t="shared" si="22"/>
        <v>10000</v>
      </c>
      <c r="Q36" s="140">
        <f t="shared" si="22"/>
        <v>10000</v>
      </c>
      <c r="R36" s="140">
        <f t="shared" si="22"/>
        <v>10000</v>
      </c>
      <c r="S36" s="140">
        <f t="shared" si="22"/>
        <v>10000</v>
      </c>
      <c r="T36" s="140">
        <f t="shared" si="22"/>
        <v>10000</v>
      </c>
      <c r="U36" s="141">
        <f t="shared" si="21"/>
        <v>10000</v>
      </c>
      <c r="BA36" s="76">
        <v>32</v>
      </c>
      <c r="BB36" s="76">
        <f t="shared" si="5"/>
        <v>700</v>
      </c>
    </row>
    <row r="37" spans="2:54" ht="20.25" customHeight="1" thickBot="1" x14ac:dyDescent="0.3">
      <c r="B37" s="57" t="s">
        <v>11</v>
      </c>
      <c r="C37" s="58">
        <f>IFERROR(AVERAGE(C30:C35),"")</f>
        <v>10000</v>
      </c>
      <c r="D37" s="59">
        <f t="shared" ref="D37:T37" si="23">IFERROR(AVERAGE(D30:D35),"")</f>
        <v>10000</v>
      </c>
      <c r="E37" s="59">
        <f t="shared" si="23"/>
        <v>10000</v>
      </c>
      <c r="F37" s="59">
        <f t="shared" si="23"/>
        <v>10000</v>
      </c>
      <c r="G37" s="59">
        <f t="shared" si="23"/>
        <v>10000</v>
      </c>
      <c r="H37" s="59">
        <f t="shared" si="23"/>
        <v>10000</v>
      </c>
      <c r="I37" s="59">
        <f t="shared" si="23"/>
        <v>10000</v>
      </c>
      <c r="J37" s="59">
        <f t="shared" si="23"/>
        <v>10000</v>
      </c>
      <c r="K37" s="59">
        <f t="shared" si="23"/>
        <v>10000</v>
      </c>
      <c r="L37" s="59">
        <f t="shared" si="23"/>
        <v>10000</v>
      </c>
      <c r="M37" s="59">
        <f t="shared" si="23"/>
        <v>10000</v>
      </c>
      <c r="N37" s="59">
        <f t="shared" si="23"/>
        <v>10000</v>
      </c>
      <c r="O37" s="59">
        <f t="shared" si="23"/>
        <v>10000</v>
      </c>
      <c r="P37" s="59">
        <f t="shared" si="23"/>
        <v>10000</v>
      </c>
      <c r="Q37" s="59">
        <f t="shared" si="23"/>
        <v>10000</v>
      </c>
      <c r="R37" s="59">
        <f t="shared" si="23"/>
        <v>10000</v>
      </c>
      <c r="S37" s="59">
        <f t="shared" si="23"/>
        <v>10000</v>
      </c>
      <c r="T37" s="60">
        <f t="shared" si="23"/>
        <v>10000</v>
      </c>
      <c r="U37" s="61">
        <f>AVERAGE(U30:U35)</f>
        <v>1666.6666666666667</v>
      </c>
      <c r="BA37" s="76">
        <v>33</v>
      </c>
      <c r="BB37" s="76">
        <f t="shared" si="5"/>
        <v>675</v>
      </c>
    </row>
    <row r="38" spans="2:54" ht="19.5" thickBot="1" x14ac:dyDescent="0.35">
      <c r="B38" s="40" t="s">
        <v>10</v>
      </c>
      <c r="C38" s="78">
        <f>IFERROR(_xlfn.RANK.EQ(C36,$C36:$N36),"")</f>
        <v>1</v>
      </c>
      <c r="D38" s="79">
        <f t="shared" ref="D38:J38" si="24">IFERROR(_xlfn.RANK.EQ(D36,$C36:$N36),"")</f>
        <v>1</v>
      </c>
      <c r="E38" s="79">
        <f t="shared" si="24"/>
        <v>1</v>
      </c>
      <c r="F38" s="79">
        <f t="shared" si="24"/>
        <v>1</v>
      </c>
      <c r="G38" s="79">
        <f t="shared" si="24"/>
        <v>1</v>
      </c>
      <c r="H38" s="79">
        <f t="shared" si="24"/>
        <v>1</v>
      </c>
      <c r="I38" s="79">
        <f t="shared" si="24"/>
        <v>1</v>
      </c>
      <c r="J38" s="163">
        <f t="shared" si="24"/>
        <v>1</v>
      </c>
      <c r="BA38" s="76">
        <v>34</v>
      </c>
      <c r="BB38" s="76">
        <f t="shared" si="5"/>
        <v>650</v>
      </c>
    </row>
    <row r="39" spans="2:54" x14ac:dyDescent="0.25">
      <c r="BA39" s="76">
        <v>35</v>
      </c>
      <c r="BB39" s="76">
        <f t="shared" si="5"/>
        <v>625</v>
      </c>
    </row>
    <row r="40" spans="2:54" x14ac:dyDescent="0.25">
      <c r="C40" s="142"/>
      <c r="BA40" s="76">
        <v>36</v>
      </c>
      <c r="BB40" s="76">
        <f t="shared" si="5"/>
        <v>600</v>
      </c>
    </row>
    <row r="41" spans="2:54" ht="15.75" thickBot="1" x14ac:dyDescent="0.3">
      <c r="C41" s="142"/>
      <c r="BA41" s="76">
        <v>37</v>
      </c>
      <c r="BB41" s="76">
        <f t="shared" si="5"/>
        <v>575</v>
      </c>
    </row>
    <row r="42" spans="2:54" x14ac:dyDescent="0.25">
      <c r="C42" s="142"/>
      <c r="V42" s="165" t="s">
        <v>29</v>
      </c>
      <c r="W42" s="166"/>
      <c r="X42" s="167"/>
      <c r="BA42" s="76">
        <v>38</v>
      </c>
      <c r="BB42" s="76">
        <f t="shared" si="5"/>
        <v>550</v>
      </c>
    </row>
    <row r="43" spans="2:54" x14ac:dyDescent="0.25">
      <c r="V43" s="168" t="s">
        <v>30</v>
      </c>
      <c r="W43" s="169"/>
      <c r="X43" s="170"/>
      <c r="BA43" s="76">
        <v>39</v>
      </c>
      <c r="BB43" s="76">
        <f t="shared" si="5"/>
        <v>525</v>
      </c>
    </row>
    <row r="44" spans="2:54" x14ac:dyDescent="0.25">
      <c r="V44" s="168"/>
      <c r="W44" s="169"/>
      <c r="X44" s="170"/>
      <c r="BA44" s="76">
        <v>40</v>
      </c>
      <c r="BB44" s="76">
        <f t="shared" si="5"/>
        <v>500</v>
      </c>
    </row>
    <row r="45" spans="2:54" x14ac:dyDescent="0.25">
      <c r="V45" s="168" t="s">
        <v>31</v>
      </c>
      <c r="W45" s="169"/>
      <c r="X45" s="170"/>
      <c r="BA45" s="76">
        <v>41</v>
      </c>
      <c r="BB45" s="76">
        <f t="shared" si="5"/>
        <v>475</v>
      </c>
    </row>
    <row r="46" spans="2:54" x14ac:dyDescent="0.25">
      <c r="V46" s="168" t="s">
        <v>32</v>
      </c>
      <c r="W46" s="169"/>
      <c r="X46" s="170"/>
      <c r="BA46" s="76">
        <v>42</v>
      </c>
      <c r="BB46" s="76">
        <f t="shared" si="5"/>
        <v>450</v>
      </c>
    </row>
    <row r="47" spans="2:54" x14ac:dyDescent="0.25">
      <c r="V47" s="168"/>
      <c r="W47" s="169"/>
      <c r="X47" s="170"/>
      <c r="BA47" s="76">
        <v>43</v>
      </c>
      <c r="BB47" s="76">
        <f t="shared" si="5"/>
        <v>425</v>
      </c>
    </row>
    <row r="48" spans="2:54" x14ac:dyDescent="0.25">
      <c r="V48" s="168" t="s">
        <v>33</v>
      </c>
      <c r="W48" s="169"/>
      <c r="X48" s="170"/>
      <c r="BA48" s="76">
        <v>44</v>
      </c>
      <c r="BB48" s="76">
        <f t="shared" si="5"/>
        <v>400</v>
      </c>
    </row>
    <row r="49" spans="22:54" x14ac:dyDescent="0.25">
      <c r="V49" s="168" t="s">
        <v>35</v>
      </c>
      <c r="W49" s="169"/>
      <c r="X49" s="170"/>
      <c r="BA49" s="76">
        <v>45</v>
      </c>
      <c r="BB49" s="76">
        <f t="shared" si="5"/>
        <v>375</v>
      </c>
    </row>
    <row r="50" spans="22:54" x14ac:dyDescent="0.25">
      <c r="V50" s="168" t="s">
        <v>34</v>
      </c>
      <c r="W50" s="169"/>
      <c r="X50" s="170"/>
      <c r="BA50" s="76">
        <v>46</v>
      </c>
      <c r="BB50" s="76">
        <f t="shared" si="5"/>
        <v>350</v>
      </c>
    </row>
    <row r="51" spans="22:54" x14ac:dyDescent="0.25">
      <c r="V51" s="168"/>
      <c r="W51" s="169"/>
      <c r="X51" s="170"/>
      <c r="BA51" s="76">
        <v>47</v>
      </c>
      <c r="BB51" s="76">
        <f t="shared" si="5"/>
        <v>325</v>
      </c>
    </row>
    <row r="52" spans="22:54" x14ac:dyDescent="0.25">
      <c r="V52" s="168" t="s">
        <v>36</v>
      </c>
      <c r="W52" s="169"/>
      <c r="X52" s="170"/>
      <c r="BA52" s="76">
        <v>48</v>
      </c>
      <c r="BB52" s="76">
        <f t="shared" si="5"/>
        <v>300</v>
      </c>
    </row>
    <row r="53" spans="22:54" x14ac:dyDescent="0.25">
      <c r="V53" s="168" t="s">
        <v>37</v>
      </c>
      <c r="W53" s="169"/>
      <c r="X53" s="170"/>
      <c r="BA53" s="76">
        <v>49</v>
      </c>
      <c r="BB53" s="76">
        <f t="shared" si="5"/>
        <v>275</v>
      </c>
    </row>
    <row r="54" spans="22:54" ht="15.75" thickBot="1" x14ac:dyDescent="0.3">
      <c r="V54" s="171" t="s">
        <v>38</v>
      </c>
      <c r="W54" s="172"/>
      <c r="X54" s="173"/>
      <c r="BA54" s="76">
        <v>50</v>
      </c>
      <c r="BB54" s="76">
        <f t="shared" si="5"/>
        <v>250</v>
      </c>
    </row>
    <row r="55" spans="22:54" x14ac:dyDescent="0.25">
      <c r="BA55" s="76">
        <v>51</v>
      </c>
      <c r="BB55" s="76">
        <f t="shared" si="5"/>
        <v>225</v>
      </c>
    </row>
    <row r="56" spans="22:54" x14ac:dyDescent="0.25">
      <c r="BA56" s="76">
        <v>52</v>
      </c>
      <c r="BB56" s="76">
        <f t="shared" si="5"/>
        <v>200</v>
      </c>
    </row>
    <row r="57" spans="22:54" x14ac:dyDescent="0.25">
      <c r="BA57" s="76">
        <v>53</v>
      </c>
      <c r="BB57" s="76">
        <f t="shared" si="5"/>
        <v>175</v>
      </c>
    </row>
    <row r="58" spans="22:54" x14ac:dyDescent="0.25">
      <c r="BA58" s="76">
        <v>54</v>
      </c>
      <c r="BB58" s="76">
        <f t="shared" si="5"/>
        <v>150</v>
      </c>
    </row>
    <row r="59" spans="22:54" x14ac:dyDescent="0.25">
      <c r="BA59" s="76">
        <v>55</v>
      </c>
      <c r="BB59" s="76">
        <f t="shared" si="5"/>
        <v>125</v>
      </c>
    </row>
    <row r="60" spans="22:54" x14ac:dyDescent="0.25">
      <c r="BA60" s="76">
        <v>56</v>
      </c>
      <c r="BB60" s="76">
        <f t="shared" si="5"/>
        <v>100</v>
      </c>
    </row>
    <row r="61" spans="22:54" x14ac:dyDescent="0.25">
      <c r="BA61" s="76">
        <v>57</v>
      </c>
      <c r="BB61" s="76">
        <f t="shared" si="5"/>
        <v>75</v>
      </c>
    </row>
    <row r="62" spans="22:54" x14ac:dyDescent="0.25">
      <c r="BA62" s="76">
        <v>58</v>
      </c>
      <c r="BB62" s="76">
        <f t="shared" si="5"/>
        <v>50</v>
      </c>
    </row>
    <row r="63" spans="22:54" x14ac:dyDescent="0.25">
      <c r="BA63" s="76">
        <v>59</v>
      </c>
      <c r="BB63" s="76">
        <f t="shared" si="5"/>
        <v>25</v>
      </c>
    </row>
    <row r="64" spans="22:54" x14ac:dyDescent="0.25">
      <c r="BA64" s="76">
        <v>60</v>
      </c>
      <c r="BB64" s="76">
        <f t="shared" si="5"/>
        <v>0</v>
      </c>
    </row>
  </sheetData>
  <sheetProtection algorithmName="SHA-512" hashValue="6+/Ay0TGkmRkW16/uXZfki2YH0deBbuI3M5yWOYeHMFHyZNoakUeEY6I3BNHI4qRtmFDUogtnnECoU6QW6SNcA==" saltValue="SkEj5QhnlpIr/3zeWAuDtA==" spinCount="100000" sheet="1" scenarios="1"/>
  <mergeCells count="1">
    <mergeCell ref="BA2:B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60E7-D693-4E00-9163-47A014E922F2}">
  <dimension ref="B1:BT64"/>
  <sheetViews>
    <sheetView showGridLines="0" zoomScale="80" zoomScaleNormal="80" workbookViewId="0">
      <selection activeCell="B2" sqref="B2"/>
    </sheetView>
  </sheetViews>
  <sheetFormatPr defaultRowHeight="15" x14ac:dyDescent="0.25"/>
  <cols>
    <col min="1" max="1" width="1.28515625" customWidth="1"/>
    <col min="2" max="2" width="22.7109375" style="5" customWidth="1"/>
    <col min="3" max="14" width="11.42578125" customWidth="1"/>
    <col min="15" max="20" width="11.42578125" hidden="1" customWidth="1"/>
    <col min="21" max="21" width="11.42578125" customWidth="1"/>
    <col min="22" max="22" width="13.140625" bestFit="1" customWidth="1"/>
    <col min="28" max="29" width="9.140625" style="66"/>
    <col min="30" max="31" width="9.28515625" style="66" bestFit="1" customWidth="1"/>
    <col min="32" max="32" width="9.5703125" style="66" bestFit="1" customWidth="1"/>
    <col min="33" max="35" width="9.28515625" style="66" bestFit="1" customWidth="1"/>
    <col min="36" max="45" width="9.140625" style="66"/>
    <col min="46" max="46" width="9.5703125" style="66" bestFit="1" customWidth="1"/>
    <col min="47" max="50" width="9.140625" style="66"/>
    <col min="51" max="51" width="9.28515625" style="66" customWidth="1"/>
    <col min="52" max="72" width="9.140625" style="66"/>
  </cols>
  <sheetData>
    <row r="1" spans="2:72" ht="15.75" thickBot="1" x14ac:dyDescent="0.3"/>
    <row r="2" spans="2:72" s="75" customFormat="1" ht="28.5" customHeight="1" thickBot="1" x14ac:dyDescent="0.3">
      <c r="B2" s="77" t="s">
        <v>14</v>
      </c>
      <c r="C2" s="78">
        <v>1</v>
      </c>
      <c r="D2" s="79">
        <v>2</v>
      </c>
      <c r="E2" s="79">
        <v>3</v>
      </c>
      <c r="F2" s="79">
        <v>4</v>
      </c>
      <c r="G2" s="79">
        <v>5</v>
      </c>
      <c r="H2" s="79">
        <v>6</v>
      </c>
      <c r="I2" s="79">
        <v>7</v>
      </c>
      <c r="J2" s="79">
        <v>8</v>
      </c>
      <c r="K2" s="79">
        <v>9</v>
      </c>
      <c r="L2" s="79">
        <v>10</v>
      </c>
      <c r="M2" s="79">
        <v>11</v>
      </c>
      <c r="N2" s="79">
        <v>12</v>
      </c>
      <c r="O2" s="79">
        <v>13</v>
      </c>
      <c r="P2" s="79">
        <v>14</v>
      </c>
      <c r="Q2" s="79">
        <v>15</v>
      </c>
      <c r="R2" s="79">
        <v>16</v>
      </c>
      <c r="S2" s="79">
        <v>17</v>
      </c>
      <c r="T2" s="79">
        <v>18</v>
      </c>
      <c r="U2" s="80" t="s">
        <v>7</v>
      </c>
      <c r="V2" s="81" t="s">
        <v>8</v>
      </c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164" t="s">
        <v>12</v>
      </c>
      <c r="BB2" s="164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</row>
    <row r="3" spans="2:72" ht="18.75" x14ac:dyDescent="0.3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U3" s="10"/>
      <c r="V3" s="11"/>
      <c r="AD3" s="66">
        <v>1</v>
      </c>
      <c r="AE3" s="66">
        <v>2</v>
      </c>
      <c r="AF3" s="66">
        <v>3</v>
      </c>
      <c r="AG3" s="66">
        <v>4</v>
      </c>
      <c r="AH3" s="66">
        <v>5</v>
      </c>
      <c r="AI3" s="66">
        <v>6</v>
      </c>
      <c r="AJ3" s="66">
        <v>7</v>
      </c>
      <c r="AK3" s="66">
        <v>8</v>
      </c>
      <c r="AL3" s="66">
        <v>9</v>
      </c>
      <c r="AM3" s="66">
        <v>10</v>
      </c>
      <c r="AN3" s="66">
        <v>11</v>
      </c>
      <c r="AO3" s="66">
        <v>12</v>
      </c>
      <c r="AP3" s="66">
        <v>13</v>
      </c>
      <c r="AQ3" s="66">
        <v>14</v>
      </c>
      <c r="AR3" s="66">
        <v>15</v>
      </c>
      <c r="AS3" s="66">
        <v>16</v>
      </c>
      <c r="AT3" s="66">
        <v>17</v>
      </c>
      <c r="AU3" s="66">
        <v>18</v>
      </c>
    </row>
    <row r="4" spans="2:72" ht="18.75" x14ac:dyDescent="0.3">
      <c r="B4" s="12" t="s">
        <v>0</v>
      </c>
      <c r="C4" s="13">
        <f t="shared" ref="C4:N4" si="0">+AD7</f>
        <v>1000</v>
      </c>
      <c r="D4" s="13">
        <f t="shared" si="0"/>
        <v>1000</v>
      </c>
      <c r="E4" s="13">
        <f t="shared" si="0"/>
        <v>1000</v>
      </c>
      <c r="F4" s="13">
        <f t="shared" si="0"/>
        <v>1000</v>
      </c>
      <c r="G4" s="13">
        <f t="shared" si="0"/>
        <v>1000</v>
      </c>
      <c r="H4" s="13">
        <f t="shared" si="0"/>
        <v>1000</v>
      </c>
      <c r="I4" s="13">
        <f t="shared" si="0"/>
        <v>1000</v>
      </c>
      <c r="J4" s="13">
        <f t="shared" si="0"/>
        <v>1000</v>
      </c>
      <c r="K4" s="13">
        <f t="shared" si="0"/>
        <v>1000</v>
      </c>
      <c r="L4" s="13">
        <f t="shared" si="0"/>
        <v>1000</v>
      </c>
      <c r="M4" s="13">
        <f t="shared" si="0"/>
        <v>1000</v>
      </c>
      <c r="N4" s="13">
        <f t="shared" si="0"/>
        <v>1000</v>
      </c>
      <c r="O4" s="13" t="str">
        <f t="shared" ref="O4:T4" si="1">+AP7</f>
        <v/>
      </c>
      <c r="P4" s="13" t="str">
        <f t="shared" si="1"/>
        <v/>
      </c>
      <c r="Q4" s="13" t="str">
        <f t="shared" si="1"/>
        <v/>
      </c>
      <c r="R4" s="13" t="str">
        <f t="shared" si="1"/>
        <v/>
      </c>
      <c r="S4" s="13" t="str">
        <f t="shared" si="1"/>
        <v/>
      </c>
      <c r="T4" s="13" t="str">
        <f t="shared" si="1"/>
        <v/>
      </c>
      <c r="U4" s="14">
        <f>AVERAGE(C4:N4)</f>
        <v>1000</v>
      </c>
      <c r="V4" s="15">
        <f>SUM(C4:T4)</f>
        <v>12000</v>
      </c>
      <c r="AD4" s="67">
        <f>IFERROR(AD11,"")</f>
        <v>8.3333333333333329E-2</v>
      </c>
      <c r="AE4" s="67">
        <f t="shared" ref="AE4:AU4" si="2">IFERROR(AE11,"")</f>
        <v>8.3333333333333329E-2</v>
      </c>
      <c r="AF4" s="67">
        <f t="shared" si="2"/>
        <v>8.3333333333333329E-2</v>
      </c>
      <c r="AG4" s="67">
        <f t="shared" si="2"/>
        <v>8.3333333333333329E-2</v>
      </c>
      <c r="AH4" s="67">
        <f t="shared" si="2"/>
        <v>8.3333333333333329E-2</v>
      </c>
      <c r="AI4" s="67">
        <f t="shared" si="2"/>
        <v>8.3333333333333329E-2</v>
      </c>
      <c r="AJ4" s="67">
        <f t="shared" si="2"/>
        <v>8.3333333333333329E-2</v>
      </c>
      <c r="AK4" s="67">
        <f t="shared" si="2"/>
        <v>8.3333333333333329E-2</v>
      </c>
      <c r="AL4" s="67">
        <f t="shared" si="2"/>
        <v>8.3333333333333329E-2</v>
      </c>
      <c r="AM4" s="67">
        <f t="shared" si="2"/>
        <v>8.3333333333333329E-2</v>
      </c>
      <c r="AN4" s="67">
        <f t="shared" si="2"/>
        <v>8.3333333333333329E-2</v>
      </c>
      <c r="AO4" s="67">
        <f t="shared" si="2"/>
        <v>8.3333333333333329E-2</v>
      </c>
      <c r="AP4" s="67" t="str">
        <f t="shared" si="2"/>
        <v/>
      </c>
      <c r="AQ4" s="67" t="str">
        <f t="shared" si="2"/>
        <v/>
      </c>
      <c r="AR4" s="67" t="str">
        <f t="shared" si="2"/>
        <v/>
      </c>
      <c r="AS4" s="67" t="str">
        <f t="shared" si="2"/>
        <v/>
      </c>
      <c r="AT4" s="67" t="str">
        <f t="shared" si="2"/>
        <v/>
      </c>
      <c r="AU4" s="67" t="str">
        <f t="shared" si="2"/>
        <v/>
      </c>
      <c r="BA4" s="66">
        <v>0</v>
      </c>
      <c r="BB4" s="66">
        <v>1500</v>
      </c>
    </row>
    <row r="5" spans="2:72" ht="16.5" thickBot="1" x14ac:dyDescent="0.3">
      <c r="B5" s="16" t="s">
        <v>9</v>
      </c>
      <c r="C5" s="17">
        <f t="shared" ref="C5:N5" si="3">+AD6</f>
        <v>8.3333333333333329E-2</v>
      </c>
      <c r="D5" s="18">
        <f t="shared" si="3"/>
        <v>8.3333333333333329E-2</v>
      </c>
      <c r="E5" s="18">
        <f t="shared" si="3"/>
        <v>8.3333333333333329E-2</v>
      </c>
      <c r="F5" s="18">
        <f t="shared" si="3"/>
        <v>8.3333333333333329E-2</v>
      </c>
      <c r="G5" s="18">
        <f t="shared" si="3"/>
        <v>8.3333333333333329E-2</v>
      </c>
      <c r="H5" s="18">
        <f t="shared" si="3"/>
        <v>8.3333333333333329E-2</v>
      </c>
      <c r="I5" s="18">
        <f t="shared" si="3"/>
        <v>8.3333333333333329E-2</v>
      </c>
      <c r="J5" s="18">
        <f t="shared" si="3"/>
        <v>8.3333333333333329E-2</v>
      </c>
      <c r="K5" s="18">
        <f t="shared" si="3"/>
        <v>8.3333333333333329E-2</v>
      </c>
      <c r="L5" s="18">
        <f t="shared" si="3"/>
        <v>8.3333333333333329E-2</v>
      </c>
      <c r="M5" s="18">
        <f t="shared" si="3"/>
        <v>8.3333333333333329E-2</v>
      </c>
      <c r="N5" s="18">
        <f t="shared" si="3"/>
        <v>8.3333333333333329E-2</v>
      </c>
      <c r="O5" s="18" t="str">
        <f t="shared" ref="O5:T5" si="4">+AP6</f>
        <v/>
      </c>
      <c r="P5" s="18" t="str">
        <f t="shared" si="4"/>
        <v/>
      </c>
      <c r="Q5" s="18" t="str">
        <f t="shared" si="4"/>
        <v/>
      </c>
      <c r="R5" s="18" t="str">
        <f t="shared" si="4"/>
        <v/>
      </c>
      <c r="S5" s="18" t="str">
        <f t="shared" si="4"/>
        <v/>
      </c>
      <c r="T5" s="18" t="str">
        <f t="shared" si="4"/>
        <v/>
      </c>
      <c r="U5" s="19">
        <f>+U4/$AV23</f>
        <v>8.3333333333333329E-2</v>
      </c>
      <c r="V5" s="20">
        <f>SUM(C5:N5)</f>
        <v>1</v>
      </c>
      <c r="AD5" s="67">
        <f>IFERROR(IF(AD4&lt;0,0,AD4),"")</f>
        <v>8.3333333333333329E-2</v>
      </c>
      <c r="AE5" s="67">
        <f t="shared" ref="AE5:AU5" si="5">IFERROR(IF(AE4&lt;0,0,AE4),"")</f>
        <v>8.3333333333333329E-2</v>
      </c>
      <c r="AF5" s="67">
        <f t="shared" si="5"/>
        <v>8.3333333333333329E-2</v>
      </c>
      <c r="AG5" s="67">
        <f t="shared" si="5"/>
        <v>8.3333333333333329E-2</v>
      </c>
      <c r="AH5" s="67">
        <f t="shared" si="5"/>
        <v>8.3333333333333329E-2</v>
      </c>
      <c r="AI5" s="67">
        <f t="shared" si="5"/>
        <v>8.3333333333333329E-2</v>
      </c>
      <c r="AJ5" s="67">
        <f t="shared" si="5"/>
        <v>8.3333333333333329E-2</v>
      </c>
      <c r="AK5" s="67">
        <f t="shared" si="5"/>
        <v>8.3333333333333329E-2</v>
      </c>
      <c r="AL5" s="67">
        <f t="shared" si="5"/>
        <v>8.3333333333333329E-2</v>
      </c>
      <c r="AM5" s="67">
        <f t="shared" si="5"/>
        <v>8.3333333333333329E-2</v>
      </c>
      <c r="AN5" s="67">
        <f t="shared" si="5"/>
        <v>8.3333333333333329E-2</v>
      </c>
      <c r="AO5" s="67">
        <f t="shared" si="5"/>
        <v>8.3333333333333329E-2</v>
      </c>
      <c r="AP5" s="67" t="str">
        <f t="shared" si="5"/>
        <v/>
      </c>
      <c r="AQ5" s="67" t="str">
        <f t="shared" si="5"/>
        <v/>
      </c>
      <c r="AR5" s="67" t="str">
        <f t="shared" si="5"/>
        <v/>
      </c>
      <c r="AS5" s="67" t="str">
        <f t="shared" si="5"/>
        <v/>
      </c>
      <c r="AT5" s="67" t="str">
        <f t="shared" si="5"/>
        <v/>
      </c>
      <c r="AU5" s="67" t="str">
        <f t="shared" si="5"/>
        <v/>
      </c>
      <c r="AV5" s="68">
        <f>SUM(AD5:AU5)</f>
        <v>1</v>
      </c>
      <c r="BA5" s="66">
        <v>1</v>
      </c>
      <c r="BB5" s="66">
        <f>+BB4-25</f>
        <v>1475</v>
      </c>
    </row>
    <row r="6" spans="2:72" ht="19.5" thickBot="1" x14ac:dyDescent="0.35">
      <c r="B6" s="21" t="s">
        <v>13</v>
      </c>
      <c r="C6" s="2">
        <v>20</v>
      </c>
      <c r="D6" s="1">
        <v>20</v>
      </c>
      <c r="E6" s="1">
        <v>20</v>
      </c>
      <c r="F6" s="1">
        <v>20</v>
      </c>
      <c r="G6" s="1">
        <v>20</v>
      </c>
      <c r="H6" s="1">
        <v>20</v>
      </c>
      <c r="I6" s="1">
        <v>20</v>
      </c>
      <c r="J6" s="1">
        <v>20</v>
      </c>
      <c r="K6" s="1">
        <v>20</v>
      </c>
      <c r="L6" s="1">
        <v>20</v>
      </c>
      <c r="M6" s="1">
        <v>20</v>
      </c>
      <c r="N6" s="1">
        <v>20</v>
      </c>
      <c r="O6" s="63"/>
      <c r="P6" s="63"/>
      <c r="Q6" s="63"/>
      <c r="R6" s="63"/>
      <c r="S6" s="63"/>
      <c r="T6" s="64"/>
      <c r="U6" s="22">
        <f>AVERAGE(C6:T6)</f>
        <v>20</v>
      </c>
      <c r="V6" s="23"/>
      <c r="AD6" s="67">
        <f t="shared" ref="AD6:AU6" si="6">IFERROR(AD5*$AV6,"")</f>
        <v>8.3333333333333329E-2</v>
      </c>
      <c r="AE6" s="67">
        <f t="shared" si="6"/>
        <v>8.3333333333333329E-2</v>
      </c>
      <c r="AF6" s="67">
        <f t="shared" si="6"/>
        <v>8.3333333333333329E-2</v>
      </c>
      <c r="AG6" s="67">
        <f t="shared" si="6"/>
        <v>8.3333333333333329E-2</v>
      </c>
      <c r="AH6" s="67">
        <f t="shared" si="6"/>
        <v>8.3333333333333329E-2</v>
      </c>
      <c r="AI6" s="67">
        <f t="shared" si="6"/>
        <v>8.3333333333333329E-2</v>
      </c>
      <c r="AJ6" s="67">
        <f t="shared" si="6"/>
        <v>8.3333333333333329E-2</v>
      </c>
      <c r="AK6" s="67">
        <f t="shared" si="6"/>
        <v>8.3333333333333329E-2</v>
      </c>
      <c r="AL6" s="67">
        <f t="shared" si="6"/>
        <v>8.3333333333333329E-2</v>
      </c>
      <c r="AM6" s="67">
        <f t="shared" si="6"/>
        <v>8.3333333333333329E-2</v>
      </c>
      <c r="AN6" s="67">
        <f t="shared" si="6"/>
        <v>8.3333333333333329E-2</v>
      </c>
      <c r="AO6" s="67">
        <f t="shared" si="6"/>
        <v>8.3333333333333329E-2</v>
      </c>
      <c r="AP6" s="67" t="str">
        <f t="shared" si="6"/>
        <v/>
      </c>
      <c r="AQ6" s="67" t="str">
        <f t="shared" si="6"/>
        <v/>
      </c>
      <c r="AR6" s="67" t="str">
        <f t="shared" si="6"/>
        <v/>
      </c>
      <c r="AS6" s="67" t="str">
        <f t="shared" si="6"/>
        <v/>
      </c>
      <c r="AT6" s="67" t="str">
        <f t="shared" si="6"/>
        <v/>
      </c>
      <c r="AU6" s="67" t="str">
        <f t="shared" si="6"/>
        <v/>
      </c>
      <c r="AV6" s="66">
        <f>1/AV5</f>
        <v>1</v>
      </c>
      <c r="BA6" s="66">
        <v>2</v>
      </c>
      <c r="BB6" s="66">
        <f t="shared" ref="BB6:BB64" si="7">+BB5-25</f>
        <v>1450</v>
      </c>
    </row>
    <row r="7" spans="2:72" ht="18.75" x14ac:dyDescent="0.3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U7" s="14"/>
      <c r="V7" s="26"/>
      <c r="AD7" s="69">
        <f t="shared" ref="AD7:AU7" si="8">+IFERROR(AD6*$AX12,"")</f>
        <v>1000</v>
      </c>
      <c r="AE7" s="69">
        <f t="shared" si="8"/>
        <v>1000</v>
      </c>
      <c r="AF7" s="69">
        <f t="shared" si="8"/>
        <v>1000</v>
      </c>
      <c r="AG7" s="69">
        <f t="shared" si="8"/>
        <v>1000</v>
      </c>
      <c r="AH7" s="69">
        <f t="shared" si="8"/>
        <v>1000</v>
      </c>
      <c r="AI7" s="69">
        <f t="shared" si="8"/>
        <v>1000</v>
      </c>
      <c r="AJ7" s="69">
        <f t="shared" si="8"/>
        <v>1000</v>
      </c>
      <c r="AK7" s="69">
        <f t="shared" si="8"/>
        <v>1000</v>
      </c>
      <c r="AL7" s="69">
        <f t="shared" si="8"/>
        <v>1000</v>
      </c>
      <c r="AM7" s="69">
        <f t="shared" si="8"/>
        <v>1000</v>
      </c>
      <c r="AN7" s="69">
        <f t="shared" si="8"/>
        <v>1000</v>
      </c>
      <c r="AO7" s="69">
        <f t="shared" si="8"/>
        <v>1000</v>
      </c>
      <c r="AP7" s="69" t="str">
        <f t="shared" si="8"/>
        <v/>
      </c>
      <c r="AQ7" s="69" t="str">
        <f t="shared" si="8"/>
        <v/>
      </c>
      <c r="AR7" s="69" t="str">
        <f t="shared" si="8"/>
        <v/>
      </c>
      <c r="AS7" s="69" t="str">
        <f t="shared" si="8"/>
        <v/>
      </c>
      <c r="AT7" s="69" t="str">
        <f t="shared" si="8"/>
        <v/>
      </c>
      <c r="AU7" s="69" t="str">
        <f t="shared" si="8"/>
        <v/>
      </c>
      <c r="AV7" s="70">
        <f>SUM(AD7:AU7)</f>
        <v>12000</v>
      </c>
      <c r="BA7" s="66">
        <v>3</v>
      </c>
      <c r="BB7" s="66">
        <f t="shared" si="7"/>
        <v>1425</v>
      </c>
    </row>
    <row r="8" spans="2:72" ht="18.75" x14ac:dyDescent="0.3">
      <c r="B8" s="24" t="s">
        <v>1</v>
      </c>
      <c r="C8" s="27">
        <f>+IFERROR(C6*C4,"")</f>
        <v>20000</v>
      </c>
      <c r="D8" s="27">
        <f t="shared" ref="D8:T8" si="9">+IFERROR(D6*D4,"")</f>
        <v>20000</v>
      </c>
      <c r="E8" s="27">
        <f t="shared" si="9"/>
        <v>20000</v>
      </c>
      <c r="F8" s="27">
        <f t="shared" si="9"/>
        <v>20000</v>
      </c>
      <c r="G8" s="27">
        <f t="shared" si="9"/>
        <v>20000</v>
      </c>
      <c r="H8" s="27">
        <f t="shared" si="9"/>
        <v>20000</v>
      </c>
      <c r="I8" s="27">
        <f t="shared" si="9"/>
        <v>20000</v>
      </c>
      <c r="J8" s="27">
        <f t="shared" si="9"/>
        <v>20000</v>
      </c>
      <c r="K8" s="27">
        <f t="shared" si="9"/>
        <v>20000</v>
      </c>
      <c r="L8" s="27">
        <f t="shared" si="9"/>
        <v>20000</v>
      </c>
      <c r="M8" s="27">
        <f t="shared" si="9"/>
        <v>20000</v>
      </c>
      <c r="N8" s="27">
        <f t="shared" si="9"/>
        <v>20000</v>
      </c>
      <c r="O8" s="27" t="str">
        <f t="shared" si="9"/>
        <v/>
      </c>
      <c r="P8" s="27" t="str">
        <f t="shared" si="9"/>
        <v/>
      </c>
      <c r="Q8" s="27" t="str">
        <f t="shared" si="9"/>
        <v/>
      </c>
      <c r="R8" s="27" t="str">
        <f t="shared" si="9"/>
        <v/>
      </c>
      <c r="S8" s="27" t="str">
        <f t="shared" si="9"/>
        <v/>
      </c>
      <c r="T8" s="27" t="str">
        <f t="shared" si="9"/>
        <v/>
      </c>
      <c r="U8" s="14">
        <f>AVERAGE(C8:T8)</f>
        <v>20000</v>
      </c>
      <c r="V8" s="15">
        <f>SUM(C8:T8)</f>
        <v>240000</v>
      </c>
      <c r="AX8" s="70">
        <f>MIN(AD20:AU20)</f>
        <v>1000</v>
      </c>
      <c r="BA8" s="66">
        <v>4</v>
      </c>
      <c r="BB8" s="66">
        <f t="shared" si="7"/>
        <v>1400</v>
      </c>
    </row>
    <row r="9" spans="2:72" ht="18.75" x14ac:dyDescent="0.3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4"/>
      <c r="V9" s="26"/>
      <c r="AX9" s="66">
        <f>IF(AX8&lt;0,1,0)</f>
        <v>0</v>
      </c>
      <c r="BA9" s="66">
        <v>5</v>
      </c>
      <c r="BB9" s="66">
        <f t="shared" si="7"/>
        <v>1375</v>
      </c>
    </row>
    <row r="10" spans="2:72" ht="18.75" x14ac:dyDescent="0.3">
      <c r="B10" s="24" t="s">
        <v>2</v>
      </c>
      <c r="C10" s="27">
        <f>IF(C6&lt;&gt;"",5,"")</f>
        <v>5</v>
      </c>
      <c r="D10" s="27">
        <f t="shared" ref="D10:T10" si="10">IF(D6&lt;&gt;"",5,"")</f>
        <v>5</v>
      </c>
      <c r="E10" s="27">
        <f t="shared" si="10"/>
        <v>5</v>
      </c>
      <c r="F10" s="27">
        <f t="shared" si="10"/>
        <v>5</v>
      </c>
      <c r="G10" s="27">
        <f t="shared" si="10"/>
        <v>5</v>
      </c>
      <c r="H10" s="27">
        <f t="shared" si="10"/>
        <v>5</v>
      </c>
      <c r="I10" s="27">
        <f t="shared" si="10"/>
        <v>5</v>
      </c>
      <c r="J10" s="27">
        <f t="shared" si="10"/>
        <v>5</v>
      </c>
      <c r="K10" s="27">
        <f t="shared" si="10"/>
        <v>5</v>
      </c>
      <c r="L10" s="27">
        <f t="shared" si="10"/>
        <v>5</v>
      </c>
      <c r="M10" s="27">
        <f t="shared" si="10"/>
        <v>5</v>
      </c>
      <c r="N10" s="27">
        <f t="shared" si="10"/>
        <v>5</v>
      </c>
      <c r="O10" s="27" t="str">
        <f t="shared" si="10"/>
        <v/>
      </c>
      <c r="P10" s="27" t="str">
        <f t="shared" si="10"/>
        <v/>
      </c>
      <c r="Q10" s="27" t="str">
        <f t="shared" si="10"/>
        <v/>
      </c>
      <c r="R10" s="27" t="str">
        <f t="shared" si="10"/>
        <v/>
      </c>
      <c r="S10" s="27" t="str">
        <f t="shared" si="10"/>
        <v/>
      </c>
      <c r="T10" s="27" t="str">
        <f t="shared" si="10"/>
        <v/>
      </c>
      <c r="U10" s="28">
        <f>AVERAGE(C10:N10)</f>
        <v>5</v>
      </c>
      <c r="V10" s="26"/>
      <c r="AD10" s="70">
        <f t="shared" ref="AD10:AU10" si="11">IFERROR($AV22-(200*AD18),"")</f>
        <v>1000</v>
      </c>
      <c r="AE10" s="70">
        <f t="shared" si="11"/>
        <v>1000</v>
      </c>
      <c r="AF10" s="70">
        <f t="shared" si="11"/>
        <v>1000</v>
      </c>
      <c r="AG10" s="70">
        <f t="shared" si="11"/>
        <v>1000</v>
      </c>
      <c r="AH10" s="70">
        <f t="shared" si="11"/>
        <v>1000</v>
      </c>
      <c r="AI10" s="70">
        <f t="shared" si="11"/>
        <v>1000</v>
      </c>
      <c r="AJ10" s="70">
        <f t="shared" si="11"/>
        <v>1000</v>
      </c>
      <c r="AK10" s="70">
        <f t="shared" si="11"/>
        <v>1000</v>
      </c>
      <c r="AL10" s="70">
        <f t="shared" si="11"/>
        <v>1000</v>
      </c>
      <c r="AM10" s="70">
        <f t="shared" si="11"/>
        <v>1000</v>
      </c>
      <c r="AN10" s="70">
        <f t="shared" si="11"/>
        <v>1000</v>
      </c>
      <c r="AO10" s="70">
        <f t="shared" si="11"/>
        <v>1000</v>
      </c>
      <c r="AP10" s="70" t="str">
        <f t="shared" si="11"/>
        <v/>
      </c>
      <c r="AQ10" s="70" t="str">
        <f t="shared" si="11"/>
        <v/>
      </c>
      <c r="AR10" s="70" t="str">
        <f t="shared" si="11"/>
        <v/>
      </c>
      <c r="AS10" s="70" t="str">
        <f t="shared" si="11"/>
        <v/>
      </c>
      <c r="AT10" s="70" t="str">
        <f t="shared" si="11"/>
        <v/>
      </c>
      <c r="AU10" s="70" t="str">
        <f t="shared" si="11"/>
        <v/>
      </c>
      <c r="AV10" s="70">
        <f>SUM(AD10:AU10)</f>
        <v>12000</v>
      </c>
      <c r="BA10" s="66">
        <v>6</v>
      </c>
      <c r="BB10" s="66">
        <f t="shared" si="7"/>
        <v>1350</v>
      </c>
    </row>
    <row r="11" spans="2:72" ht="18.75" x14ac:dyDescent="0.3">
      <c r="B11" s="2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14"/>
      <c r="V11" s="26"/>
      <c r="AD11" s="67">
        <f t="shared" ref="AD11:AU11" si="12">IFERROR(AD10/$AV10,"")</f>
        <v>8.3333333333333329E-2</v>
      </c>
      <c r="AE11" s="67">
        <f t="shared" si="12"/>
        <v>8.3333333333333329E-2</v>
      </c>
      <c r="AF11" s="67">
        <f t="shared" si="12"/>
        <v>8.3333333333333329E-2</v>
      </c>
      <c r="AG11" s="67">
        <f t="shared" si="12"/>
        <v>8.3333333333333329E-2</v>
      </c>
      <c r="AH11" s="67">
        <f t="shared" si="12"/>
        <v>8.3333333333333329E-2</v>
      </c>
      <c r="AI11" s="67">
        <f t="shared" si="12"/>
        <v>8.3333333333333329E-2</v>
      </c>
      <c r="AJ11" s="67">
        <f t="shared" si="12"/>
        <v>8.3333333333333329E-2</v>
      </c>
      <c r="AK11" s="67">
        <f t="shared" si="12"/>
        <v>8.3333333333333329E-2</v>
      </c>
      <c r="AL11" s="67">
        <f t="shared" si="12"/>
        <v>8.3333333333333329E-2</v>
      </c>
      <c r="AM11" s="67">
        <f t="shared" si="12"/>
        <v>8.3333333333333329E-2</v>
      </c>
      <c r="AN11" s="67">
        <f t="shared" si="12"/>
        <v>8.3333333333333329E-2</v>
      </c>
      <c r="AO11" s="67">
        <f t="shared" si="12"/>
        <v>8.3333333333333329E-2</v>
      </c>
      <c r="AP11" s="67" t="str">
        <f t="shared" si="12"/>
        <v/>
      </c>
      <c r="AQ11" s="67" t="str">
        <f t="shared" si="12"/>
        <v/>
      </c>
      <c r="AR11" s="67" t="str">
        <f t="shared" si="12"/>
        <v/>
      </c>
      <c r="AS11" s="67" t="str">
        <f t="shared" si="12"/>
        <v/>
      </c>
      <c r="AT11" s="67" t="str">
        <f t="shared" si="12"/>
        <v/>
      </c>
      <c r="AU11" s="67" t="str">
        <f t="shared" si="12"/>
        <v/>
      </c>
      <c r="AV11" s="67">
        <f>+AV10/$AV10</f>
        <v>1</v>
      </c>
      <c r="AX11" s="66">
        <f>+AV24</f>
        <v>12</v>
      </c>
      <c r="BA11" s="66">
        <v>7</v>
      </c>
      <c r="BB11" s="66">
        <f t="shared" si="7"/>
        <v>1325</v>
      </c>
    </row>
    <row r="12" spans="2:72" ht="18.75" x14ac:dyDescent="0.3">
      <c r="B12" s="24" t="s">
        <v>15</v>
      </c>
      <c r="C12" s="29">
        <f>IFERROR(C6-C10,"")</f>
        <v>15</v>
      </c>
      <c r="D12" s="29">
        <f t="shared" ref="D12:T12" si="13">IFERROR(D6-D10,"")</f>
        <v>15</v>
      </c>
      <c r="E12" s="29">
        <f t="shared" si="13"/>
        <v>15</v>
      </c>
      <c r="F12" s="29">
        <f t="shared" si="13"/>
        <v>15</v>
      </c>
      <c r="G12" s="29">
        <f t="shared" si="13"/>
        <v>15</v>
      </c>
      <c r="H12" s="29">
        <f t="shared" si="13"/>
        <v>15</v>
      </c>
      <c r="I12" s="29">
        <f t="shared" si="13"/>
        <v>15</v>
      </c>
      <c r="J12" s="29">
        <f t="shared" si="13"/>
        <v>15</v>
      </c>
      <c r="K12" s="29">
        <f t="shared" si="13"/>
        <v>15</v>
      </c>
      <c r="L12" s="29">
        <f t="shared" si="13"/>
        <v>15</v>
      </c>
      <c r="M12" s="29">
        <f t="shared" si="13"/>
        <v>15</v>
      </c>
      <c r="N12" s="29">
        <f t="shared" si="13"/>
        <v>15</v>
      </c>
      <c r="O12" s="29" t="str">
        <f t="shared" si="13"/>
        <v/>
      </c>
      <c r="P12" s="29" t="str">
        <f t="shared" si="13"/>
        <v/>
      </c>
      <c r="Q12" s="29" t="str">
        <f t="shared" si="13"/>
        <v/>
      </c>
      <c r="R12" s="29" t="str">
        <f t="shared" si="13"/>
        <v/>
      </c>
      <c r="S12" s="29" t="str">
        <f t="shared" si="13"/>
        <v/>
      </c>
      <c r="T12" s="29" t="str">
        <f t="shared" si="13"/>
        <v/>
      </c>
      <c r="U12" s="28">
        <f>AVERAGE(C12:N12)</f>
        <v>15</v>
      </c>
      <c r="V12" s="26"/>
      <c r="AX12" s="70">
        <f>+AX11*AV22</f>
        <v>12000</v>
      </c>
      <c r="BA12" s="66">
        <v>8</v>
      </c>
      <c r="BB12" s="66">
        <f t="shared" si="7"/>
        <v>1300</v>
      </c>
    </row>
    <row r="13" spans="2:72" ht="19.5" thickBot="1" x14ac:dyDescent="0.35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4"/>
      <c r="V13" s="26"/>
      <c r="BA13" s="66">
        <v>9</v>
      </c>
      <c r="BB13" s="66">
        <f t="shared" si="7"/>
        <v>1275</v>
      </c>
    </row>
    <row r="14" spans="2:72" ht="18.75" x14ac:dyDescent="0.3">
      <c r="B14" s="32" t="s">
        <v>3</v>
      </c>
      <c r="C14" s="33">
        <f>IFERROR(C10*C4,"")</f>
        <v>5000</v>
      </c>
      <c r="D14" s="33">
        <f t="shared" ref="D14:T14" si="14">IFERROR(D10*D4,"")</f>
        <v>5000</v>
      </c>
      <c r="E14" s="33">
        <f t="shared" si="14"/>
        <v>5000</v>
      </c>
      <c r="F14" s="33">
        <f t="shared" si="14"/>
        <v>5000</v>
      </c>
      <c r="G14" s="33">
        <f t="shared" si="14"/>
        <v>5000</v>
      </c>
      <c r="H14" s="33">
        <f t="shared" si="14"/>
        <v>5000</v>
      </c>
      <c r="I14" s="33">
        <f t="shared" si="14"/>
        <v>5000</v>
      </c>
      <c r="J14" s="33">
        <f t="shared" si="14"/>
        <v>5000</v>
      </c>
      <c r="K14" s="33">
        <f t="shared" si="14"/>
        <v>5000</v>
      </c>
      <c r="L14" s="33">
        <f t="shared" si="14"/>
        <v>5000</v>
      </c>
      <c r="M14" s="33">
        <f t="shared" si="14"/>
        <v>5000</v>
      </c>
      <c r="N14" s="33">
        <f t="shared" si="14"/>
        <v>5000</v>
      </c>
      <c r="O14" s="33" t="str">
        <f t="shared" si="14"/>
        <v/>
      </c>
      <c r="P14" s="33" t="str">
        <f t="shared" si="14"/>
        <v/>
      </c>
      <c r="Q14" s="33" t="str">
        <f t="shared" si="14"/>
        <v/>
      </c>
      <c r="R14" s="33" t="str">
        <f t="shared" si="14"/>
        <v/>
      </c>
      <c r="S14" s="33" t="str">
        <f t="shared" si="14"/>
        <v/>
      </c>
      <c r="T14" s="33" t="str">
        <f t="shared" si="14"/>
        <v/>
      </c>
      <c r="U14" s="34">
        <f>AVERAGE(C14:N14)</f>
        <v>5000</v>
      </c>
      <c r="V14" s="35"/>
      <c r="BA14" s="66">
        <v>10</v>
      </c>
      <c r="BB14" s="66">
        <f t="shared" si="7"/>
        <v>1250</v>
      </c>
    </row>
    <row r="15" spans="2:72" ht="18.75" x14ac:dyDescent="0.3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14"/>
      <c r="V15" s="26"/>
      <c r="BA15" s="66">
        <v>11</v>
      </c>
      <c r="BB15" s="66">
        <f t="shared" si="7"/>
        <v>1225</v>
      </c>
    </row>
    <row r="16" spans="2:72" ht="18.75" x14ac:dyDescent="0.3">
      <c r="B16" s="24" t="s">
        <v>4</v>
      </c>
      <c r="C16" s="27">
        <f>IF(C6&lt;&gt;"",5000,"")</f>
        <v>5000</v>
      </c>
      <c r="D16" s="27">
        <f t="shared" ref="D16:T16" si="15">IF(D6&lt;&gt;"",5000,"")</f>
        <v>5000</v>
      </c>
      <c r="E16" s="27">
        <f t="shared" si="15"/>
        <v>5000</v>
      </c>
      <c r="F16" s="27">
        <f t="shared" si="15"/>
        <v>5000</v>
      </c>
      <c r="G16" s="27">
        <f t="shared" si="15"/>
        <v>5000</v>
      </c>
      <c r="H16" s="27">
        <f t="shared" si="15"/>
        <v>5000</v>
      </c>
      <c r="I16" s="27">
        <f t="shared" si="15"/>
        <v>5000</v>
      </c>
      <c r="J16" s="27">
        <f t="shared" si="15"/>
        <v>5000</v>
      </c>
      <c r="K16" s="27">
        <f t="shared" si="15"/>
        <v>5000</v>
      </c>
      <c r="L16" s="27">
        <f t="shared" si="15"/>
        <v>5000</v>
      </c>
      <c r="M16" s="27">
        <f t="shared" si="15"/>
        <v>5000</v>
      </c>
      <c r="N16" s="27">
        <f t="shared" si="15"/>
        <v>5000</v>
      </c>
      <c r="O16" s="27" t="str">
        <f t="shared" si="15"/>
        <v/>
      </c>
      <c r="P16" s="27" t="str">
        <f t="shared" si="15"/>
        <v/>
      </c>
      <c r="Q16" s="27" t="str">
        <f t="shared" si="15"/>
        <v/>
      </c>
      <c r="R16" s="27" t="str">
        <f t="shared" si="15"/>
        <v/>
      </c>
      <c r="S16" s="27" t="str">
        <f t="shared" si="15"/>
        <v/>
      </c>
      <c r="T16" s="27" t="str">
        <f t="shared" si="15"/>
        <v/>
      </c>
      <c r="U16" s="14">
        <f>AVERAGE(C16:N16)</f>
        <v>5000</v>
      </c>
      <c r="V16" s="26"/>
      <c r="AD16" s="71">
        <f t="shared" ref="AD16:AU16" si="16">IF(C6&lt;&gt;"",C6,"")</f>
        <v>20</v>
      </c>
      <c r="AE16" s="71">
        <f t="shared" si="16"/>
        <v>20</v>
      </c>
      <c r="AF16" s="71">
        <f t="shared" si="16"/>
        <v>20</v>
      </c>
      <c r="AG16" s="71">
        <f t="shared" si="16"/>
        <v>20</v>
      </c>
      <c r="AH16" s="71">
        <f t="shared" si="16"/>
        <v>20</v>
      </c>
      <c r="AI16" s="71">
        <f t="shared" si="16"/>
        <v>20</v>
      </c>
      <c r="AJ16" s="71">
        <f t="shared" si="16"/>
        <v>20</v>
      </c>
      <c r="AK16" s="71">
        <f t="shared" si="16"/>
        <v>20</v>
      </c>
      <c r="AL16" s="71">
        <f t="shared" si="16"/>
        <v>20</v>
      </c>
      <c r="AM16" s="71">
        <f t="shared" si="16"/>
        <v>20</v>
      </c>
      <c r="AN16" s="71">
        <f t="shared" si="16"/>
        <v>20</v>
      </c>
      <c r="AO16" s="71">
        <f t="shared" si="16"/>
        <v>20</v>
      </c>
      <c r="AP16" s="71" t="str">
        <f t="shared" si="16"/>
        <v/>
      </c>
      <c r="AQ16" s="71" t="str">
        <f t="shared" si="16"/>
        <v/>
      </c>
      <c r="AR16" s="71" t="str">
        <f t="shared" si="16"/>
        <v/>
      </c>
      <c r="AS16" s="71" t="str">
        <f t="shared" si="16"/>
        <v/>
      </c>
      <c r="AT16" s="71" t="str">
        <f t="shared" si="16"/>
        <v/>
      </c>
      <c r="AU16" s="71" t="str">
        <f t="shared" si="16"/>
        <v/>
      </c>
      <c r="AV16" s="71">
        <f>AVERAGE(AD16:AU16)</f>
        <v>20</v>
      </c>
      <c r="BA16" s="66">
        <v>12</v>
      </c>
      <c r="BB16" s="66">
        <f t="shared" si="7"/>
        <v>1200</v>
      </c>
    </row>
    <row r="17" spans="2:54" ht="18.75" x14ac:dyDescent="0.3">
      <c r="B17" s="2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14"/>
      <c r="V17" s="26"/>
      <c r="AV17" s="66">
        <v>0</v>
      </c>
      <c r="BA17" s="66">
        <v>13</v>
      </c>
      <c r="BB17" s="66">
        <f t="shared" si="7"/>
        <v>1175</v>
      </c>
    </row>
    <row r="18" spans="2:54" ht="18.75" x14ac:dyDescent="0.3">
      <c r="B18" s="24" t="s">
        <v>5</v>
      </c>
      <c r="C18" s="27">
        <f>IFERROR(C16+C14,"")</f>
        <v>10000</v>
      </c>
      <c r="D18" s="27">
        <f t="shared" ref="D18:T18" si="17">IFERROR(D16+D14,"")</f>
        <v>10000</v>
      </c>
      <c r="E18" s="27">
        <f t="shared" si="17"/>
        <v>10000</v>
      </c>
      <c r="F18" s="27">
        <f t="shared" si="17"/>
        <v>10000</v>
      </c>
      <c r="G18" s="27">
        <f t="shared" si="17"/>
        <v>10000</v>
      </c>
      <c r="H18" s="27">
        <f t="shared" si="17"/>
        <v>10000</v>
      </c>
      <c r="I18" s="27">
        <f t="shared" si="17"/>
        <v>10000</v>
      </c>
      <c r="J18" s="27">
        <f t="shared" si="17"/>
        <v>10000</v>
      </c>
      <c r="K18" s="27">
        <f t="shared" si="17"/>
        <v>10000</v>
      </c>
      <c r="L18" s="27">
        <f t="shared" si="17"/>
        <v>10000</v>
      </c>
      <c r="M18" s="27">
        <f t="shared" si="17"/>
        <v>10000</v>
      </c>
      <c r="N18" s="27">
        <f t="shared" si="17"/>
        <v>10000</v>
      </c>
      <c r="O18" s="27" t="str">
        <f t="shared" si="17"/>
        <v/>
      </c>
      <c r="P18" s="27" t="str">
        <f t="shared" si="17"/>
        <v/>
      </c>
      <c r="Q18" s="27" t="str">
        <f t="shared" si="17"/>
        <v/>
      </c>
      <c r="R18" s="27" t="str">
        <f t="shared" si="17"/>
        <v/>
      </c>
      <c r="S18" s="27" t="str">
        <f t="shared" si="17"/>
        <v/>
      </c>
      <c r="T18" s="27" t="str">
        <f t="shared" si="17"/>
        <v/>
      </c>
      <c r="U18" s="14">
        <f>AVERAGE(C18:N18)</f>
        <v>10000</v>
      </c>
      <c r="V18" s="15">
        <f>SUM(C18:N18)</f>
        <v>120000</v>
      </c>
      <c r="AD18" s="71">
        <f t="shared" ref="AD18:AU18" si="18">IF(AD16:AD16&gt;0,AD16-$AV16,"")</f>
        <v>0</v>
      </c>
      <c r="AE18" s="71">
        <f t="shared" si="18"/>
        <v>0</v>
      </c>
      <c r="AF18" s="71">
        <f t="shared" si="18"/>
        <v>0</v>
      </c>
      <c r="AG18" s="71">
        <f t="shared" si="18"/>
        <v>0</v>
      </c>
      <c r="AH18" s="71">
        <f t="shared" si="18"/>
        <v>0</v>
      </c>
      <c r="AI18" s="71">
        <f t="shared" si="18"/>
        <v>0</v>
      </c>
      <c r="AJ18" s="71">
        <f t="shared" si="18"/>
        <v>0</v>
      </c>
      <c r="AK18" s="71">
        <f t="shared" si="18"/>
        <v>0</v>
      </c>
      <c r="AL18" s="71">
        <f t="shared" si="18"/>
        <v>0</v>
      </c>
      <c r="AM18" s="71">
        <f t="shared" si="18"/>
        <v>0</v>
      </c>
      <c r="AN18" s="71">
        <f t="shared" si="18"/>
        <v>0</v>
      </c>
      <c r="AO18" s="71">
        <f t="shared" si="18"/>
        <v>0</v>
      </c>
      <c r="AP18" s="71" t="e">
        <f t="shared" si="18"/>
        <v>#VALUE!</v>
      </c>
      <c r="AQ18" s="71" t="e">
        <f t="shared" si="18"/>
        <v>#VALUE!</v>
      </c>
      <c r="AR18" s="71" t="e">
        <f t="shared" si="18"/>
        <v>#VALUE!</v>
      </c>
      <c r="AS18" s="71" t="e">
        <f t="shared" si="18"/>
        <v>#VALUE!</v>
      </c>
      <c r="AT18" s="71" t="e">
        <f t="shared" si="18"/>
        <v>#VALUE!</v>
      </c>
      <c r="AU18" s="71" t="e">
        <f t="shared" si="18"/>
        <v>#VALUE!</v>
      </c>
      <c r="BA18" s="66">
        <v>14</v>
      </c>
      <c r="BB18" s="66">
        <f t="shared" si="7"/>
        <v>1150</v>
      </c>
    </row>
    <row r="19" spans="2:54" ht="19.5" thickBot="1" x14ac:dyDescent="0.3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14"/>
      <c r="V19" s="26"/>
      <c r="BA19" s="66">
        <v>15</v>
      </c>
      <c r="BB19" s="66">
        <f t="shared" si="7"/>
        <v>1125</v>
      </c>
    </row>
    <row r="20" spans="2:54" ht="19.5" thickBot="1" x14ac:dyDescent="0.35">
      <c r="B20" s="36" t="s">
        <v>6</v>
      </c>
      <c r="C20" s="37">
        <f>IFERROR(C8-C18,"")</f>
        <v>10000</v>
      </c>
      <c r="D20" s="37">
        <f t="shared" ref="D20:T20" si="19">IFERROR(D8-D18,"")</f>
        <v>10000</v>
      </c>
      <c r="E20" s="37">
        <f t="shared" si="19"/>
        <v>10000</v>
      </c>
      <c r="F20" s="37">
        <f t="shared" si="19"/>
        <v>10000</v>
      </c>
      <c r="G20" s="37">
        <f t="shared" si="19"/>
        <v>10000</v>
      </c>
      <c r="H20" s="37">
        <f t="shared" si="19"/>
        <v>10000</v>
      </c>
      <c r="I20" s="37">
        <f t="shared" si="19"/>
        <v>10000</v>
      </c>
      <c r="J20" s="37">
        <f t="shared" si="19"/>
        <v>10000</v>
      </c>
      <c r="K20" s="37">
        <f t="shared" si="19"/>
        <v>10000</v>
      </c>
      <c r="L20" s="37">
        <f t="shared" si="19"/>
        <v>10000</v>
      </c>
      <c r="M20" s="37">
        <f t="shared" si="19"/>
        <v>10000</v>
      </c>
      <c r="N20" s="37">
        <f t="shared" si="19"/>
        <v>10000</v>
      </c>
      <c r="O20" s="37" t="str">
        <f t="shared" si="19"/>
        <v/>
      </c>
      <c r="P20" s="37" t="str">
        <f t="shared" si="19"/>
        <v/>
      </c>
      <c r="Q20" s="37" t="str">
        <f t="shared" si="19"/>
        <v/>
      </c>
      <c r="R20" s="37" t="str">
        <f t="shared" si="19"/>
        <v/>
      </c>
      <c r="S20" s="37" t="str">
        <f t="shared" si="19"/>
        <v/>
      </c>
      <c r="T20" s="37" t="str">
        <f t="shared" si="19"/>
        <v/>
      </c>
      <c r="U20" s="38">
        <f>AVERAGE(C20:N20)</f>
        <v>10000</v>
      </c>
      <c r="V20" s="39">
        <f>SUM(C20:N20)</f>
        <v>120000</v>
      </c>
      <c r="AD20" s="70">
        <f t="shared" ref="AD20:AU20" si="20">IFERROR($AV22-(200*AD18),"")</f>
        <v>1000</v>
      </c>
      <c r="AE20" s="70">
        <f t="shared" si="20"/>
        <v>1000</v>
      </c>
      <c r="AF20" s="70">
        <f t="shared" si="20"/>
        <v>1000</v>
      </c>
      <c r="AG20" s="70">
        <f t="shared" si="20"/>
        <v>1000</v>
      </c>
      <c r="AH20" s="70">
        <f t="shared" si="20"/>
        <v>1000</v>
      </c>
      <c r="AI20" s="70">
        <f t="shared" si="20"/>
        <v>1000</v>
      </c>
      <c r="AJ20" s="70">
        <f t="shared" si="20"/>
        <v>1000</v>
      </c>
      <c r="AK20" s="70">
        <f t="shared" si="20"/>
        <v>1000</v>
      </c>
      <c r="AL20" s="70">
        <f t="shared" si="20"/>
        <v>1000</v>
      </c>
      <c r="AM20" s="70">
        <f t="shared" si="20"/>
        <v>1000</v>
      </c>
      <c r="AN20" s="70">
        <f t="shared" si="20"/>
        <v>1000</v>
      </c>
      <c r="AO20" s="70">
        <f t="shared" si="20"/>
        <v>1000</v>
      </c>
      <c r="AP20" s="70" t="str">
        <f t="shared" si="20"/>
        <v/>
      </c>
      <c r="AQ20" s="70" t="str">
        <f t="shared" si="20"/>
        <v/>
      </c>
      <c r="AR20" s="70" t="str">
        <f t="shared" si="20"/>
        <v/>
      </c>
      <c r="AS20" s="70" t="str">
        <f t="shared" si="20"/>
        <v/>
      </c>
      <c r="AT20" s="70" t="str">
        <f t="shared" si="20"/>
        <v/>
      </c>
      <c r="AU20" s="70" t="str">
        <f t="shared" si="20"/>
        <v/>
      </c>
      <c r="BA20" s="66">
        <v>16</v>
      </c>
      <c r="BB20" s="66">
        <f t="shared" si="7"/>
        <v>1100</v>
      </c>
    </row>
    <row r="21" spans="2:54" ht="19.5" thickBot="1" x14ac:dyDescent="0.35">
      <c r="B21" s="40" t="s">
        <v>10</v>
      </c>
      <c r="C21" s="7">
        <f>IFERROR(_xlfn.RANK.EQ(C20,$C20:$N20),"")</f>
        <v>1</v>
      </c>
      <c r="D21" s="7">
        <f t="shared" ref="D21:T21" si="21">IFERROR(_xlfn.RANK.EQ(D20,$C20:$N20),"")</f>
        <v>1</v>
      </c>
      <c r="E21" s="7">
        <f t="shared" si="21"/>
        <v>1</v>
      </c>
      <c r="F21" s="7">
        <f t="shared" si="21"/>
        <v>1</v>
      </c>
      <c r="G21" s="7">
        <f t="shared" si="21"/>
        <v>1</v>
      </c>
      <c r="H21" s="7">
        <f t="shared" si="21"/>
        <v>1</v>
      </c>
      <c r="I21" s="7">
        <f t="shared" si="21"/>
        <v>1</v>
      </c>
      <c r="J21" s="7">
        <f t="shared" si="21"/>
        <v>1</v>
      </c>
      <c r="K21" s="7">
        <f t="shared" si="21"/>
        <v>1</v>
      </c>
      <c r="L21" s="7">
        <f t="shared" si="21"/>
        <v>1</v>
      </c>
      <c r="M21" s="7">
        <f t="shared" si="21"/>
        <v>1</v>
      </c>
      <c r="N21" s="7">
        <f t="shared" si="21"/>
        <v>1</v>
      </c>
      <c r="O21" s="7" t="str">
        <f t="shared" si="21"/>
        <v/>
      </c>
      <c r="P21" s="7" t="str">
        <f t="shared" si="21"/>
        <v/>
      </c>
      <c r="Q21" s="7" t="str">
        <f t="shared" si="21"/>
        <v/>
      </c>
      <c r="R21" s="7" t="str">
        <f t="shared" si="21"/>
        <v/>
      </c>
      <c r="S21" s="7" t="str">
        <f t="shared" si="21"/>
        <v/>
      </c>
      <c r="T21" s="7" t="str">
        <f t="shared" si="21"/>
        <v/>
      </c>
      <c r="U21" s="23"/>
      <c r="V21" s="41"/>
      <c r="AV21" s="70">
        <f>(60-AV16)*25</f>
        <v>1000</v>
      </c>
      <c r="BA21" s="66">
        <v>17</v>
      </c>
      <c r="BB21" s="66">
        <f t="shared" si="7"/>
        <v>1075</v>
      </c>
    </row>
    <row r="22" spans="2:54" x14ac:dyDescent="0.25">
      <c r="AV22" s="72">
        <f>+AV21</f>
        <v>1000</v>
      </c>
      <c r="BA22" s="66">
        <v>18</v>
      </c>
      <c r="BB22" s="66">
        <f t="shared" si="7"/>
        <v>1050</v>
      </c>
    </row>
    <row r="23" spans="2:54" hidden="1" x14ac:dyDescent="0.25">
      <c r="AV23" s="70">
        <f>SUM(AD20:AU20)</f>
        <v>12000</v>
      </c>
      <c r="BA23" s="66">
        <v>19</v>
      </c>
      <c r="BB23" s="66">
        <f t="shared" si="7"/>
        <v>1025</v>
      </c>
    </row>
    <row r="24" spans="2:54" hidden="1" x14ac:dyDescent="0.25">
      <c r="AD24" s="66">
        <f>IF(AD20&lt;&gt;"",1,0)</f>
        <v>1</v>
      </c>
      <c r="AE24" s="66">
        <f t="shared" ref="AE24:AU24" si="22">IF(AE20&lt;&gt;"",1,0)</f>
        <v>1</v>
      </c>
      <c r="AF24" s="66">
        <f t="shared" si="22"/>
        <v>1</v>
      </c>
      <c r="AG24" s="66">
        <f t="shared" si="22"/>
        <v>1</v>
      </c>
      <c r="AH24" s="66">
        <f t="shared" si="22"/>
        <v>1</v>
      </c>
      <c r="AI24" s="66">
        <f t="shared" si="22"/>
        <v>1</v>
      </c>
      <c r="AJ24" s="66">
        <f t="shared" si="22"/>
        <v>1</v>
      </c>
      <c r="AK24" s="66">
        <f t="shared" si="22"/>
        <v>1</v>
      </c>
      <c r="AL24" s="66">
        <f t="shared" si="22"/>
        <v>1</v>
      </c>
      <c r="AM24" s="66">
        <f t="shared" si="22"/>
        <v>1</v>
      </c>
      <c r="AN24" s="66">
        <f t="shared" si="22"/>
        <v>1</v>
      </c>
      <c r="AO24" s="66">
        <f t="shared" si="22"/>
        <v>1</v>
      </c>
      <c r="AP24" s="66">
        <f t="shared" si="22"/>
        <v>0</v>
      </c>
      <c r="AQ24" s="66">
        <f t="shared" si="22"/>
        <v>0</v>
      </c>
      <c r="AR24" s="66">
        <f t="shared" si="22"/>
        <v>0</v>
      </c>
      <c r="AS24" s="66">
        <f t="shared" si="22"/>
        <v>0</v>
      </c>
      <c r="AT24" s="66">
        <f t="shared" si="22"/>
        <v>0</v>
      </c>
      <c r="AU24" s="66">
        <f t="shared" si="22"/>
        <v>0</v>
      </c>
      <c r="AV24" s="66">
        <f>SUM(AD24:AU24)</f>
        <v>12</v>
      </c>
      <c r="BA24" s="66">
        <v>20</v>
      </c>
      <c r="BB24" s="66">
        <f t="shared" si="7"/>
        <v>1000</v>
      </c>
    </row>
    <row r="25" spans="2:54" hidden="1" x14ac:dyDescent="0.25">
      <c r="BA25" s="66">
        <v>21</v>
      </c>
      <c r="BB25" s="66">
        <f t="shared" si="7"/>
        <v>975</v>
      </c>
    </row>
    <row r="26" spans="2:54" hidden="1" x14ac:dyDescent="0.25">
      <c r="BA26" s="66">
        <v>22</v>
      </c>
      <c r="BB26" s="66">
        <f t="shared" si="7"/>
        <v>950</v>
      </c>
    </row>
    <row r="27" spans="2:54" x14ac:dyDescent="0.25">
      <c r="BA27" s="66">
        <v>23</v>
      </c>
      <c r="BB27" s="66">
        <f t="shared" si="7"/>
        <v>925</v>
      </c>
    </row>
    <row r="28" spans="2:54" ht="15.75" thickBot="1" x14ac:dyDescent="0.3">
      <c r="BA28" s="66">
        <v>24</v>
      </c>
      <c r="BB28" s="66">
        <f t="shared" si="7"/>
        <v>900</v>
      </c>
    </row>
    <row r="29" spans="2:54" ht="19.5" thickBot="1" x14ac:dyDescent="0.35">
      <c r="B29" s="42" t="s">
        <v>6</v>
      </c>
      <c r="C29" s="43">
        <v>1</v>
      </c>
      <c r="D29" s="44">
        <v>2</v>
      </c>
      <c r="E29" s="44">
        <v>3</v>
      </c>
      <c r="F29" s="44">
        <v>4</v>
      </c>
      <c r="G29" s="44">
        <v>5</v>
      </c>
      <c r="H29" s="44">
        <v>6</v>
      </c>
      <c r="I29" s="44">
        <v>7</v>
      </c>
      <c r="J29" s="44">
        <v>8</v>
      </c>
      <c r="K29" s="44">
        <v>9</v>
      </c>
      <c r="L29" s="44">
        <v>10</v>
      </c>
      <c r="M29" s="44">
        <v>11</v>
      </c>
      <c r="N29" s="44">
        <v>12</v>
      </c>
      <c r="O29" s="44">
        <v>13</v>
      </c>
      <c r="P29" s="44">
        <v>14</v>
      </c>
      <c r="Q29" s="44">
        <v>15</v>
      </c>
      <c r="R29" s="44">
        <v>16</v>
      </c>
      <c r="S29" s="44">
        <v>17</v>
      </c>
      <c r="T29" s="44">
        <v>18</v>
      </c>
      <c r="U29" s="45" t="s">
        <v>7</v>
      </c>
      <c r="BA29" s="66">
        <v>25</v>
      </c>
      <c r="BB29" s="66">
        <f t="shared" si="7"/>
        <v>875</v>
      </c>
    </row>
    <row r="30" spans="2:54" ht="19.5" thickBot="1" x14ac:dyDescent="0.35">
      <c r="B30" s="46" t="s">
        <v>16</v>
      </c>
      <c r="C30" s="47">
        <v>10000</v>
      </c>
      <c r="D30" s="48">
        <v>10000</v>
      </c>
      <c r="E30" s="48">
        <v>10000</v>
      </c>
      <c r="F30" s="48">
        <v>10000</v>
      </c>
      <c r="G30" s="48">
        <v>10000</v>
      </c>
      <c r="H30" s="48">
        <v>10000</v>
      </c>
      <c r="I30" s="48">
        <v>10000</v>
      </c>
      <c r="J30" s="48">
        <v>10000</v>
      </c>
      <c r="K30" s="48">
        <v>10000</v>
      </c>
      <c r="L30" s="48">
        <v>10000</v>
      </c>
      <c r="M30" s="48">
        <v>10000</v>
      </c>
      <c r="N30" s="48">
        <v>10000</v>
      </c>
      <c r="O30" s="49">
        <v>10000</v>
      </c>
      <c r="P30" s="49">
        <v>10000</v>
      </c>
      <c r="Q30" s="49">
        <v>10000</v>
      </c>
      <c r="R30" s="49">
        <v>10000</v>
      </c>
      <c r="S30" s="49">
        <v>10000</v>
      </c>
      <c r="T30" s="49">
        <v>10000</v>
      </c>
      <c r="U30" s="50">
        <f t="shared" ref="U30:U36" si="23">IFERROR(AVERAGE(C30:T30),0)</f>
        <v>10000</v>
      </c>
      <c r="BA30" s="66">
        <v>26</v>
      </c>
      <c r="BB30" s="66">
        <f t="shared" si="7"/>
        <v>850</v>
      </c>
    </row>
    <row r="31" spans="2:54" ht="18.75" x14ac:dyDescent="0.3">
      <c r="B31" s="51" t="s">
        <v>17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/>
      <c r="P31" s="65"/>
      <c r="Q31" s="65"/>
      <c r="R31" s="65"/>
      <c r="S31" s="65"/>
      <c r="T31" s="65"/>
      <c r="U31" s="52">
        <f t="shared" si="23"/>
        <v>0</v>
      </c>
      <c r="BA31" s="66">
        <v>27</v>
      </c>
      <c r="BB31" s="66">
        <f t="shared" si="7"/>
        <v>825</v>
      </c>
    </row>
    <row r="32" spans="2:54" ht="18.75" x14ac:dyDescent="0.3">
      <c r="B32" s="51" t="s">
        <v>18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/>
      <c r="P32" s="65"/>
      <c r="Q32" s="65"/>
      <c r="R32" s="65"/>
      <c r="S32" s="65"/>
      <c r="T32" s="65"/>
      <c r="U32" s="52">
        <f t="shared" si="23"/>
        <v>0</v>
      </c>
      <c r="BA32" s="66">
        <v>28</v>
      </c>
      <c r="BB32" s="66">
        <f t="shared" si="7"/>
        <v>800</v>
      </c>
    </row>
    <row r="33" spans="2:54" ht="18.75" x14ac:dyDescent="0.3">
      <c r="B33" s="51" t="s">
        <v>19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/>
      <c r="P33" s="65"/>
      <c r="Q33" s="65"/>
      <c r="R33" s="65"/>
      <c r="S33" s="65"/>
      <c r="T33" s="65"/>
      <c r="U33" s="52">
        <f t="shared" si="23"/>
        <v>0</v>
      </c>
      <c r="BA33" s="66">
        <v>29</v>
      </c>
      <c r="BB33" s="66">
        <f t="shared" si="7"/>
        <v>775</v>
      </c>
    </row>
    <row r="34" spans="2:54" ht="18.75" x14ac:dyDescent="0.3">
      <c r="B34" s="51" t="s">
        <v>21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/>
      <c r="P34" s="65"/>
      <c r="Q34" s="65"/>
      <c r="R34" s="65"/>
      <c r="S34" s="65"/>
      <c r="T34" s="65"/>
      <c r="U34" s="52">
        <f t="shared" si="23"/>
        <v>0</v>
      </c>
      <c r="BA34" s="66">
        <v>30</v>
      </c>
      <c r="BB34" s="66">
        <f t="shared" si="7"/>
        <v>750</v>
      </c>
    </row>
    <row r="35" spans="2:54" ht="19.5" thickBot="1" x14ac:dyDescent="0.35">
      <c r="B35" s="51" t="s">
        <v>20</v>
      </c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/>
      <c r="P35" s="65"/>
      <c r="Q35" s="65"/>
      <c r="R35" s="65"/>
      <c r="S35" s="65"/>
      <c r="T35" s="65"/>
      <c r="U35" s="52">
        <f t="shared" si="23"/>
        <v>0</v>
      </c>
      <c r="BA35" s="66">
        <v>31</v>
      </c>
      <c r="BB35" s="66">
        <f t="shared" si="7"/>
        <v>725</v>
      </c>
    </row>
    <row r="36" spans="2:54" ht="19.5" thickBot="1" x14ac:dyDescent="0.35">
      <c r="B36" s="53" t="s">
        <v>8</v>
      </c>
      <c r="C36" s="54">
        <f>SUM(C30:C35)</f>
        <v>10000</v>
      </c>
      <c r="D36" s="55">
        <f t="shared" ref="D36:T36" si="24">SUM(D30:D35)</f>
        <v>10000</v>
      </c>
      <c r="E36" s="55">
        <f t="shared" si="24"/>
        <v>10000</v>
      </c>
      <c r="F36" s="55">
        <f t="shared" si="24"/>
        <v>10000</v>
      </c>
      <c r="G36" s="55">
        <f t="shared" si="24"/>
        <v>10000</v>
      </c>
      <c r="H36" s="55">
        <f t="shared" si="24"/>
        <v>10000</v>
      </c>
      <c r="I36" s="55">
        <f t="shared" si="24"/>
        <v>10000</v>
      </c>
      <c r="J36" s="55">
        <f t="shared" si="24"/>
        <v>10000</v>
      </c>
      <c r="K36" s="55">
        <f t="shared" si="24"/>
        <v>10000</v>
      </c>
      <c r="L36" s="55">
        <f t="shared" si="24"/>
        <v>10000</v>
      </c>
      <c r="M36" s="55">
        <f t="shared" si="24"/>
        <v>10000</v>
      </c>
      <c r="N36" s="55">
        <f t="shared" si="24"/>
        <v>10000</v>
      </c>
      <c r="O36" s="55">
        <f t="shared" si="24"/>
        <v>10000</v>
      </c>
      <c r="P36" s="55">
        <f t="shared" si="24"/>
        <v>10000</v>
      </c>
      <c r="Q36" s="55">
        <f t="shared" si="24"/>
        <v>10000</v>
      </c>
      <c r="R36" s="55">
        <f t="shared" si="24"/>
        <v>10000</v>
      </c>
      <c r="S36" s="55">
        <f t="shared" si="24"/>
        <v>10000</v>
      </c>
      <c r="T36" s="55">
        <f t="shared" si="24"/>
        <v>10000</v>
      </c>
      <c r="U36" s="56">
        <f t="shared" si="23"/>
        <v>10000</v>
      </c>
      <c r="BA36" s="66">
        <v>32</v>
      </c>
      <c r="BB36" s="66">
        <f t="shared" si="7"/>
        <v>700</v>
      </c>
    </row>
    <row r="37" spans="2:54" ht="20.25" customHeight="1" thickBot="1" x14ac:dyDescent="0.3">
      <c r="B37" s="57" t="s">
        <v>11</v>
      </c>
      <c r="C37" s="58">
        <f>IFERROR(AVERAGE(C30:C35),"")</f>
        <v>10000</v>
      </c>
      <c r="D37" s="59">
        <f t="shared" ref="D37:T37" si="25">IFERROR(AVERAGE(D30:D35),"")</f>
        <v>10000</v>
      </c>
      <c r="E37" s="59">
        <f t="shared" si="25"/>
        <v>10000</v>
      </c>
      <c r="F37" s="59">
        <f t="shared" si="25"/>
        <v>10000</v>
      </c>
      <c r="G37" s="59">
        <f t="shared" si="25"/>
        <v>10000</v>
      </c>
      <c r="H37" s="59">
        <f t="shared" si="25"/>
        <v>10000</v>
      </c>
      <c r="I37" s="59">
        <f t="shared" si="25"/>
        <v>10000</v>
      </c>
      <c r="J37" s="59">
        <f t="shared" si="25"/>
        <v>10000</v>
      </c>
      <c r="K37" s="59">
        <f t="shared" si="25"/>
        <v>10000</v>
      </c>
      <c r="L37" s="59">
        <f t="shared" si="25"/>
        <v>10000</v>
      </c>
      <c r="M37" s="59">
        <f t="shared" si="25"/>
        <v>10000</v>
      </c>
      <c r="N37" s="59">
        <f t="shared" si="25"/>
        <v>10000</v>
      </c>
      <c r="O37" s="59">
        <f t="shared" si="25"/>
        <v>10000</v>
      </c>
      <c r="P37" s="59">
        <f t="shared" si="25"/>
        <v>10000</v>
      </c>
      <c r="Q37" s="59">
        <f t="shared" si="25"/>
        <v>10000</v>
      </c>
      <c r="R37" s="59">
        <f t="shared" si="25"/>
        <v>10000</v>
      </c>
      <c r="S37" s="59">
        <f t="shared" si="25"/>
        <v>10000</v>
      </c>
      <c r="T37" s="60">
        <f t="shared" si="25"/>
        <v>10000</v>
      </c>
      <c r="U37" s="61">
        <f>AVERAGE(U30:U35)</f>
        <v>1666.6666666666667</v>
      </c>
      <c r="BA37" s="66">
        <v>33</v>
      </c>
      <c r="BB37" s="66">
        <f t="shared" si="7"/>
        <v>675</v>
      </c>
    </row>
    <row r="38" spans="2:54" ht="19.5" thickBot="1" x14ac:dyDescent="0.35">
      <c r="B38" s="40" t="s">
        <v>10</v>
      </c>
      <c r="C38" s="6">
        <f>IFERROR(_xlfn.RANK.EQ(C36,$C36:$N36),"")</f>
        <v>1</v>
      </c>
      <c r="D38" s="7">
        <f t="shared" ref="D38:N38" si="26">IFERROR(_xlfn.RANK.EQ(D36,$C36:$N36),"")</f>
        <v>1</v>
      </c>
      <c r="E38" s="7">
        <f t="shared" si="26"/>
        <v>1</v>
      </c>
      <c r="F38" s="7">
        <f t="shared" si="26"/>
        <v>1</v>
      </c>
      <c r="G38" s="7">
        <f t="shared" si="26"/>
        <v>1</v>
      </c>
      <c r="H38" s="7">
        <f t="shared" si="26"/>
        <v>1</v>
      </c>
      <c r="I38" s="7">
        <f t="shared" si="26"/>
        <v>1</v>
      </c>
      <c r="J38" s="7">
        <f t="shared" si="26"/>
        <v>1</v>
      </c>
      <c r="K38" s="7">
        <f t="shared" si="26"/>
        <v>1</v>
      </c>
      <c r="L38" s="7">
        <f t="shared" si="26"/>
        <v>1</v>
      </c>
      <c r="M38" s="7">
        <f t="shared" si="26"/>
        <v>1</v>
      </c>
      <c r="N38" s="162">
        <f t="shared" si="26"/>
        <v>1</v>
      </c>
      <c r="BA38" s="66">
        <v>34</v>
      </c>
      <c r="BB38" s="66">
        <f t="shared" si="7"/>
        <v>650</v>
      </c>
    </row>
    <row r="39" spans="2:54" x14ac:dyDescent="0.25">
      <c r="BA39" s="66">
        <v>35</v>
      </c>
      <c r="BB39" s="66">
        <f t="shared" si="7"/>
        <v>625</v>
      </c>
    </row>
    <row r="40" spans="2:54" x14ac:dyDescent="0.25">
      <c r="C40" s="62"/>
      <c r="BA40" s="66">
        <v>36</v>
      </c>
      <c r="BB40" s="66">
        <f t="shared" si="7"/>
        <v>600</v>
      </c>
    </row>
    <row r="41" spans="2:54" ht="15.75" thickBot="1" x14ac:dyDescent="0.3">
      <c r="C41" s="62"/>
      <c r="BA41" s="66">
        <v>37</v>
      </c>
      <c r="BB41" s="66">
        <f t="shared" si="7"/>
        <v>575</v>
      </c>
    </row>
    <row r="42" spans="2:54" x14ac:dyDescent="0.25">
      <c r="C42" s="62"/>
      <c r="M42" s="165" t="s">
        <v>29</v>
      </c>
      <c r="N42" s="166"/>
      <c r="O42" s="167"/>
      <c r="BA42" s="66">
        <v>38</v>
      </c>
      <c r="BB42" s="66">
        <f t="shared" si="7"/>
        <v>550</v>
      </c>
    </row>
    <row r="43" spans="2:54" x14ac:dyDescent="0.25">
      <c r="M43" s="168" t="s">
        <v>30</v>
      </c>
      <c r="N43" s="169"/>
      <c r="O43" s="170"/>
      <c r="BA43" s="66">
        <v>39</v>
      </c>
      <c r="BB43" s="66">
        <f t="shared" si="7"/>
        <v>525</v>
      </c>
    </row>
    <row r="44" spans="2:54" x14ac:dyDescent="0.25">
      <c r="M44" s="168"/>
      <c r="N44" s="169"/>
      <c r="O44" s="170"/>
      <c r="BA44" s="66">
        <v>40</v>
      </c>
      <c r="BB44" s="66">
        <f t="shared" si="7"/>
        <v>500</v>
      </c>
    </row>
    <row r="45" spans="2:54" x14ac:dyDescent="0.25">
      <c r="M45" s="168" t="s">
        <v>31</v>
      </c>
      <c r="N45" s="169"/>
      <c r="O45" s="170"/>
      <c r="BA45" s="66">
        <v>41</v>
      </c>
      <c r="BB45" s="66">
        <f t="shared" si="7"/>
        <v>475</v>
      </c>
    </row>
    <row r="46" spans="2:54" x14ac:dyDescent="0.25">
      <c r="M46" s="168" t="s">
        <v>32</v>
      </c>
      <c r="N46" s="169"/>
      <c r="O46" s="170"/>
      <c r="BA46" s="66">
        <v>42</v>
      </c>
      <c r="BB46" s="66">
        <f t="shared" si="7"/>
        <v>450</v>
      </c>
    </row>
    <row r="47" spans="2:54" x14ac:dyDescent="0.25">
      <c r="M47" s="168"/>
      <c r="N47" s="169"/>
      <c r="O47" s="170"/>
      <c r="BA47" s="66">
        <v>43</v>
      </c>
      <c r="BB47" s="66">
        <f t="shared" si="7"/>
        <v>425</v>
      </c>
    </row>
    <row r="48" spans="2:54" x14ac:dyDescent="0.25">
      <c r="M48" s="168" t="s">
        <v>33</v>
      </c>
      <c r="N48" s="169"/>
      <c r="O48" s="170"/>
      <c r="BA48" s="66">
        <v>44</v>
      </c>
      <c r="BB48" s="66">
        <f t="shared" si="7"/>
        <v>400</v>
      </c>
    </row>
    <row r="49" spans="13:54" x14ac:dyDescent="0.25">
      <c r="M49" s="168" t="s">
        <v>35</v>
      </c>
      <c r="N49" s="169"/>
      <c r="O49" s="170"/>
      <c r="BA49" s="66">
        <v>45</v>
      </c>
      <c r="BB49" s="66">
        <f t="shared" si="7"/>
        <v>375</v>
      </c>
    </row>
    <row r="50" spans="13:54" x14ac:dyDescent="0.25">
      <c r="M50" s="168" t="s">
        <v>34</v>
      </c>
      <c r="N50" s="169"/>
      <c r="O50" s="170"/>
      <c r="BA50" s="66">
        <v>46</v>
      </c>
      <c r="BB50" s="66">
        <f t="shared" si="7"/>
        <v>350</v>
      </c>
    </row>
    <row r="51" spans="13:54" x14ac:dyDescent="0.25">
      <c r="M51" s="168"/>
      <c r="N51" s="169"/>
      <c r="O51" s="170"/>
      <c r="BA51" s="66">
        <v>47</v>
      </c>
      <c r="BB51" s="66">
        <f t="shared" si="7"/>
        <v>325</v>
      </c>
    </row>
    <row r="52" spans="13:54" x14ac:dyDescent="0.25">
      <c r="M52" s="168" t="s">
        <v>36</v>
      </c>
      <c r="N52" s="169"/>
      <c r="O52" s="170"/>
      <c r="BA52" s="66">
        <v>48</v>
      </c>
      <c r="BB52" s="66">
        <f t="shared" si="7"/>
        <v>300</v>
      </c>
    </row>
    <row r="53" spans="13:54" x14ac:dyDescent="0.25">
      <c r="M53" s="168" t="s">
        <v>37</v>
      </c>
      <c r="N53" s="169"/>
      <c r="O53" s="170"/>
      <c r="BA53" s="66">
        <v>49</v>
      </c>
      <c r="BB53" s="66">
        <f t="shared" si="7"/>
        <v>275</v>
      </c>
    </row>
    <row r="54" spans="13:54" ht="15.75" thickBot="1" x14ac:dyDescent="0.3">
      <c r="M54" s="171" t="s">
        <v>38</v>
      </c>
      <c r="N54" s="172"/>
      <c r="O54" s="173"/>
      <c r="BA54" s="66">
        <v>50</v>
      </c>
      <c r="BB54" s="66">
        <f t="shared" si="7"/>
        <v>250</v>
      </c>
    </row>
    <row r="55" spans="13:54" x14ac:dyDescent="0.25">
      <c r="BA55" s="66">
        <v>51</v>
      </c>
      <c r="BB55" s="66">
        <f t="shared" si="7"/>
        <v>225</v>
      </c>
    </row>
    <row r="56" spans="13:54" x14ac:dyDescent="0.25">
      <c r="BA56" s="66">
        <v>52</v>
      </c>
      <c r="BB56" s="66">
        <f t="shared" si="7"/>
        <v>200</v>
      </c>
    </row>
    <row r="57" spans="13:54" x14ac:dyDescent="0.25">
      <c r="BA57" s="66">
        <v>53</v>
      </c>
      <c r="BB57" s="66">
        <f t="shared" si="7"/>
        <v>175</v>
      </c>
    </row>
    <row r="58" spans="13:54" x14ac:dyDescent="0.25">
      <c r="BA58" s="66">
        <v>54</v>
      </c>
      <c r="BB58" s="66">
        <f t="shared" si="7"/>
        <v>150</v>
      </c>
    </row>
    <row r="59" spans="13:54" x14ac:dyDescent="0.25">
      <c r="BA59" s="66">
        <v>55</v>
      </c>
      <c r="BB59" s="66">
        <f t="shared" si="7"/>
        <v>125</v>
      </c>
    </row>
    <row r="60" spans="13:54" x14ac:dyDescent="0.25">
      <c r="BA60" s="66">
        <v>56</v>
      </c>
      <c r="BB60" s="66">
        <f t="shared" si="7"/>
        <v>100</v>
      </c>
    </row>
    <row r="61" spans="13:54" x14ac:dyDescent="0.25">
      <c r="BA61" s="66">
        <v>57</v>
      </c>
      <c r="BB61" s="66">
        <f t="shared" si="7"/>
        <v>75</v>
      </c>
    </row>
    <row r="62" spans="13:54" x14ac:dyDescent="0.25">
      <c r="BA62" s="66">
        <v>58</v>
      </c>
      <c r="BB62" s="66">
        <f t="shared" si="7"/>
        <v>50</v>
      </c>
    </row>
    <row r="63" spans="13:54" x14ac:dyDescent="0.25">
      <c r="BA63" s="66">
        <v>59</v>
      </c>
      <c r="BB63" s="66">
        <f t="shared" si="7"/>
        <v>25</v>
      </c>
    </row>
    <row r="64" spans="13:54" x14ac:dyDescent="0.25">
      <c r="BA64" s="66">
        <v>60</v>
      </c>
      <c r="BB64" s="66">
        <f t="shared" si="7"/>
        <v>0</v>
      </c>
    </row>
  </sheetData>
  <sheetProtection algorithmName="SHA-512" hashValue="DNYi9jNjAML8vd/djY1VfcJkJanG3TVAhjZTTcUnKLUIvj2r3p3U+hXTWTuXgTnemK390fnWATJRxzvyRV1zlA==" saltValue="Cyin+/Oi4s+B2+Hpr5Qztw==" spinCount="100000" sheet="1" objects="1" scenarios="1"/>
  <mergeCells count="1">
    <mergeCell ref="BA2:BB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64"/>
  <sheetViews>
    <sheetView showGridLines="0" zoomScale="80" zoomScaleNormal="80" workbookViewId="0">
      <selection activeCell="B2" sqref="B2"/>
    </sheetView>
  </sheetViews>
  <sheetFormatPr defaultRowHeight="15" x14ac:dyDescent="0.25"/>
  <cols>
    <col min="1" max="1" width="1.28515625" customWidth="1"/>
    <col min="2" max="2" width="22.7109375" style="5" customWidth="1"/>
    <col min="3" max="21" width="11.42578125" customWidth="1"/>
    <col min="22" max="22" width="13.140625" bestFit="1" customWidth="1"/>
    <col min="28" max="29" width="9.140625" style="66"/>
    <col min="30" max="31" width="9.28515625" style="66" bestFit="1" customWidth="1"/>
    <col min="32" max="32" width="9.5703125" style="66" bestFit="1" customWidth="1"/>
    <col min="33" max="35" width="9.28515625" style="66" bestFit="1" customWidth="1"/>
    <col min="36" max="45" width="9.140625" style="66"/>
    <col min="46" max="46" width="9.5703125" style="66" bestFit="1" customWidth="1"/>
    <col min="47" max="50" width="9.140625" style="66"/>
    <col min="51" max="51" width="9.28515625" style="66" customWidth="1"/>
    <col min="52" max="60" width="9.140625" style="66"/>
  </cols>
  <sheetData>
    <row r="1" spans="2:60" ht="15.75" thickBot="1" x14ac:dyDescent="0.3"/>
    <row r="2" spans="2:60" s="75" customFormat="1" ht="29.25" customHeight="1" thickBot="1" x14ac:dyDescent="0.3">
      <c r="B2" s="77" t="s">
        <v>14</v>
      </c>
      <c r="C2" s="78">
        <v>1</v>
      </c>
      <c r="D2" s="79">
        <v>2</v>
      </c>
      <c r="E2" s="79">
        <v>3</v>
      </c>
      <c r="F2" s="79">
        <v>4</v>
      </c>
      <c r="G2" s="79">
        <v>5</v>
      </c>
      <c r="H2" s="79">
        <v>6</v>
      </c>
      <c r="I2" s="79">
        <v>7</v>
      </c>
      <c r="J2" s="79">
        <v>8</v>
      </c>
      <c r="K2" s="79">
        <v>9</v>
      </c>
      <c r="L2" s="79">
        <v>10</v>
      </c>
      <c r="M2" s="79">
        <v>11</v>
      </c>
      <c r="N2" s="79">
        <v>12</v>
      </c>
      <c r="O2" s="79">
        <v>13</v>
      </c>
      <c r="P2" s="79">
        <v>14</v>
      </c>
      <c r="Q2" s="79">
        <v>15</v>
      </c>
      <c r="R2" s="79">
        <v>16</v>
      </c>
      <c r="S2" s="79">
        <v>17</v>
      </c>
      <c r="T2" s="79">
        <v>18</v>
      </c>
      <c r="U2" s="80" t="s">
        <v>7</v>
      </c>
      <c r="V2" s="81" t="s">
        <v>8</v>
      </c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164" t="s">
        <v>12</v>
      </c>
      <c r="BB2" s="164"/>
      <c r="BC2" s="76"/>
      <c r="BD2" s="76"/>
      <c r="BE2" s="76"/>
      <c r="BF2" s="76"/>
      <c r="BG2" s="76"/>
      <c r="BH2" s="76"/>
    </row>
    <row r="3" spans="2:60" ht="18.75" x14ac:dyDescent="0.3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U3" s="10"/>
      <c r="V3" s="11"/>
      <c r="AD3" s="66">
        <v>1</v>
      </c>
      <c r="AE3" s="66">
        <v>2</v>
      </c>
      <c r="AF3" s="66">
        <v>3</v>
      </c>
      <c r="AG3" s="66">
        <v>4</v>
      </c>
      <c r="AH3" s="66">
        <v>5</v>
      </c>
      <c r="AI3" s="66">
        <v>6</v>
      </c>
      <c r="AJ3" s="66">
        <v>7</v>
      </c>
      <c r="AK3" s="66">
        <v>8</v>
      </c>
      <c r="AL3" s="66">
        <v>9</v>
      </c>
      <c r="AM3" s="66">
        <v>10</v>
      </c>
      <c r="AN3" s="66">
        <v>11</v>
      </c>
      <c r="AO3" s="66">
        <v>12</v>
      </c>
      <c r="AP3" s="66">
        <v>13</v>
      </c>
      <c r="AQ3" s="66">
        <v>14</v>
      </c>
      <c r="AR3" s="66">
        <v>15</v>
      </c>
      <c r="AS3" s="66">
        <v>16</v>
      </c>
      <c r="AT3" s="66">
        <v>17</v>
      </c>
      <c r="AU3" s="66">
        <v>18</v>
      </c>
    </row>
    <row r="4" spans="2:60" ht="18.75" x14ac:dyDescent="0.3">
      <c r="B4" s="12" t="s">
        <v>0</v>
      </c>
      <c r="C4" s="13">
        <f t="shared" ref="C4:H4" si="0">+AD7</f>
        <v>999.99999999999966</v>
      </c>
      <c r="D4" s="13">
        <f t="shared" si="0"/>
        <v>999.99999999999966</v>
      </c>
      <c r="E4" s="13">
        <f t="shared" si="0"/>
        <v>999.99999999999966</v>
      </c>
      <c r="F4" s="13">
        <f t="shared" si="0"/>
        <v>999.99999999999966</v>
      </c>
      <c r="G4" s="13">
        <f t="shared" si="0"/>
        <v>999.99999999999966</v>
      </c>
      <c r="H4" s="13">
        <f t="shared" si="0"/>
        <v>999.99999999999966</v>
      </c>
      <c r="I4" s="13">
        <f t="shared" ref="I4:N4" si="1">+AJ7</f>
        <v>999.99999999999966</v>
      </c>
      <c r="J4" s="13">
        <f t="shared" si="1"/>
        <v>999.99999999999966</v>
      </c>
      <c r="K4" s="13">
        <f t="shared" si="1"/>
        <v>999.99999999999966</v>
      </c>
      <c r="L4" s="13">
        <f t="shared" si="1"/>
        <v>999.99999999999966</v>
      </c>
      <c r="M4" s="13">
        <f t="shared" si="1"/>
        <v>999.99999999999966</v>
      </c>
      <c r="N4" s="13">
        <f t="shared" si="1"/>
        <v>999.99999999999966</v>
      </c>
      <c r="O4" s="13">
        <f t="shared" ref="O4" si="2">+AP7</f>
        <v>999.99999999999966</v>
      </c>
      <c r="P4" s="13">
        <f t="shared" ref="P4" si="3">+AQ7</f>
        <v>999.99999999999966</v>
      </c>
      <c r="Q4" s="13">
        <f t="shared" ref="Q4" si="4">+AR7</f>
        <v>999.99999999999966</v>
      </c>
      <c r="R4" s="13">
        <f t="shared" ref="R4" si="5">+AS7</f>
        <v>999.99999999999966</v>
      </c>
      <c r="S4" s="13">
        <f t="shared" ref="S4" si="6">+AT7</f>
        <v>999.99999999999966</v>
      </c>
      <c r="T4" s="13">
        <f t="shared" ref="T4" si="7">+AU7</f>
        <v>999.99999999999966</v>
      </c>
      <c r="U4" s="14">
        <f>AVERAGE(C4:T4)</f>
        <v>999.99999999999977</v>
      </c>
      <c r="V4" s="15">
        <f>SUM(C4:T4)</f>
        <v>17999.999999999996</v>
      </c>
      <c r="AD4" s="67">
        <f>IFERROR(AD11,"")</f>
        <v>5.5555555555555552E-2</v>
      </c>
      <c r="AE4" s="67">
        <f t="shared" ref="AE4:AU4" si="8">IFERROR(AE11,"")</f>
        <v>5.5555555555555552E-2</v>
      </c>
      <c r="AF4" s="67">
        <f t="shared" si="8"/>
        <v>5.5555555555555552E-2</v>
      </c>
      <c r="AG4" s="67">
        <f t="shared" si="8"/>
        <v>5.5555555555555552E-2</v>
      </c>
      <c r="AH4" s="67">
        <f t="shared" si="8"/>
        <v>5.5555555555555552E-2</v>
      </c>
      <c r="AI4" s="67">
        <f t="shared" si="8"/>
        <v>5.5555555555555552E-2</v>
      </c>
      <c r="AJ4" s="67">
        <f t="shared" si="8"/>
        <v>5.5555555555555552E-2</v>
      </c>
      <c r="AK4" s="67">
        <f t="shared" si="8"/>
        <v>5.5555555555555552E-2</v>
      </c>
      <c r="AL4" s="67">
        <f t="shared" si="8"/>
        <v>5.5555555555555552E-2</v>
      </c>
      <c r="AM4" s="67">
        <f t="shared" si="8"/>
        <v>5.5555555555555552E-2</v>
      </c>
      <c r="AN4" s="67">
        <f t="shared" si="8"/>
        <v>5.5555555555555552E-2</v>
      </c>
      <c r="AO4" s="67">
        <f t="shared" si="8"/>
        <v>5.5555555555555552E-2</v>
      </c>
      <c r="AP4" s="67">
        <f t="shared" si="8"/>
        <v>5.5555555555555552E-2</v>
      </c>
      <c r="AQ4" s="67">
        <f t="shared" si="8"/>
        <v>5.5555555555555552E-2</v>
      </c>
      <c r="AR4" s="67">
        <f t="shared" si="8"/>
        <v>5.5555555555555552E-2</v>
      </c>
      <c r="AS4" s="67">
        <f t="shared" si="8"/>
        <v>5.5555555555555552E-2</v>
      </c>
      <c r="AT4" s="67">
        <f t="shared" si="8"/>
        <v>5.5555555555555552E-2</v>
      </c>
      <c r="AU4" s="67">
        <f t="shared" si="8"/>
        <v>5.5555555555555552E-2</v>
      </c>
      <c r="BA4" s="66">
        <v>0</v>
      </c>
      <c r="BB4" s="66">
        <v>1500</v>
      </c>
    </row>
    <row r="5" spans="2:60" ht="16.5" thickBot="1" x14ac:dyDescent="0.3">
      <c r="B5" s="16" t="s">
        <v>9</v>
      </c>
      <c r="C5" s="17">
        <f t="shared" ref="C5:H5" si="9">+AD6</f>
        <v>5.5555555555555539E-2</v>
      </c>
      <c r="D5" s="18">
        <f t="shared" si="9"/>
        <v>5.5555555555555539E-2</v>
      </c>
      <c r="E5" s="18">
        <f t="shared" si="9"/>
        <v>5.5555555555555539E-2</v>
      </c>
      <c r="F5" s="18">
        <f t="shared" si="9"/>
        <v>5.5555555555555539E-2</v>
      </c>
      <c r="G5" s="18">
        <f t="shared" si="9"/>
        <v>5.5555555555555539E-2</v>
      </c>
      <c r="H5" s="18">
        <f t="shared" si="9"/>
        <v>5.5555555555555539E-2</v>
      </c>
      <c r="I5" s="18">
        <f t="shared" ref="I5:N5" si="10">+AJ6</f>
        <v>5.5555555555555539E-2</v>
      </c>
      <c r="J5" s="18">
        <f t="shared" si="10"/>
        <v>5.5555555555555539E-2</v>
      </c>
      <c r="K5" s="18">
        <f t="shared" si="10"/>
        <v>5.5555555555555539E-2</v>
      </c>
      <c r="L5" s="18">
        <f t="shared" si="10"/>
        <v>5.5555555555555539E-2</v>
      </c>
      <c r="M5" s="18">
        <f t="shared" si="10"/>
        <v>5.5555555555555539E-2</v>
      </c>
      <c r="N5" s="18">
        <f t="shared" si="10"/>
        <v>5.5555555555555539E-2</v>
      </c>
      <c r="O5" s="18">
        <f t="shared" ref="O5" si="11">+AP6</f>
        <v>5.5555555555555539E-2</v>
      </c>
      <c r="P5" s="18">
        <f t="shared" ref="P5" si="12">+AQ6</f>
        <v>5.5555555555555539E-2</v>
      </c>
      <c r="Q5" s="18">
        <f t="shared" ref="Q5" si="13">+AR6</f>
        <v>5.5555555555555539E-2</v>
      </c>
      <c r="R5" s="18">
        <f t="shared" ref="R5" si="14">+AS6</f>
        <v>5.5555555555555539E-2</v>
      </c>
      <c r="S5" s="18">
        <f t="shared" ref="S5" si="15">+AT6</f>
        <v>5.5555555555555539E-2</v>
      </c>
      <c r="T5" s="18">
        <f t="shared" ref="T5" si="16">+AU6</f>
        <v>5.5555555555555539E-2</v>
      </c>
      <c r="U5" s="19">
        <f>+U4/$AV23</f>
        <v>5.5555555555555546E-2</v>
      </c>
      <c r="V5" s="20">
        <f>SUM(C5:N5)</f>
        <v>0.66666666666666652</v>
      </c>
      <c r="AD5" s="67">
        <f>IFERROR(IF(AD4&lt;0,0,AD4),"")</f>
        <v>5.5555555555555552E-2</v>
      </c>
      <c r="AE5" s="67">
        <f t="shared" ref="AE5:AO5" si="17">IFERROR(IF(AE4&lt;0,0,AE4),"")</f>
        <v>5.5555555555555552E-2</v>
      </c>
      <c r="AF5" s="67">
        <f t="shared" si="17"/>
        <v>5.5555555555555552E-2</v>
      </c>
      <c r="AG5" s="67">
        <f t="shared" si="17"/>
        <v>5.5555555555555552E-2</v>
      </c>
      <c r="AH5" s="67">
        <f t="shared" si="17"/>
        <v>5.5555555555555552E-2</v>
      </c>
      <c r="AI5" s="67">
        <f t="shared" si="17"/>
        <v>5.5555555555555552E-2</v>
      </c>
      <c r="AJ5" s="67">
        <f t="shared" si="17"/>
        <v>5.5555555555555552E-2</v>
      </c>
      <c r="AK5" s="67">
        <f t="shared" si="17"/>
        <v>5.5555555555555552E-2</v>
      </c>
      <c r="AL5" s="67">
        <f t="shared" si="17"/>
        <v>5.5555555555555552E-2</v>
      </c>
      <c r="AM5" s="67">
        <f t="shared" si="17"/>
        <v>5.5555555555555552E-2</v>
      </c>
      <c r="AN5" s="67">
        <f t="shared" si="17"/>
        <v>5.5555555555555552E-2</v>
      </c>
      <c r="AO5" s="67">
        <f t="shared" si="17"/>
        <v>5.5555555555555552E-2</v>
      </c>
      <c r="AP5" s="67">
        <f t="shared" ref="AP5:AU5" si="18">IFERROR(IF(AP4&lt;0,0,AP4),"")</f>
        <v>5.5555555555555552E-2</v>
      </c>
      <c r="AQ5" s="67">
        <f t="shared" si="18"/>
        <v>5.5555555555555552E-2</v>
      </c>
      <c r="AR5" s="67">
        <f t="shared" si="18"/>
        <v>5.5555555555555552E-2</v>
      </c>
      <c r="AS5" s="67">
        <f t="shared" si="18"/>
        <v>5.5555555555555552E-2</v>
      </c>
      <c r="AT5" s="67">
        <f t="shared" si="18"/>
        <v>5.5555555555555552E-2</v>
      </c>
      <c r="AU5" s="67">
        <f t="shared" si="18"/>
        <v>5.5555555555555552E-2</v>
      </c>
      <c r="AV5" s="68">
        <f>SUM(AD5:AU5)</f>
        <v>1.0000000000000002</v>
      </c>
      <c r="BA5" s="66">
        <v>1</v>
      </c>
      <c r="BB5" s="66">
        <f>+BB4-25</f>
        <v>1475</v>
      </c>
    </row>
    <row r="6" spans="2:60" ht="19.5" thickBot="1" x14ac:dyDescent="0.35">
      <c r="B6" s="21" t="s">
        <v>13</v>
      </c>
      <c r="C6" s="2">
        <v>20</v>
      </c>
      <c r="D6" s="1">
        <v>20</v>
      </c>
      <c r="E6" s="1">
        <v>20</v>
      </c>
      <c r="F6" s="1">
        <v>20</v>
      </c>
      <c r="G6" s="1">
        <v>20</v>
      </c>
      <c r="H6" s="1">
        <v>20</v>
      </c>
      <c r="I6" s="1">
        <v>20</v>
      </c>
      <c r="J6" s="1">
        <v>20</v>
      </c>
      <c r="K6" s="1">
        <v>20</v>
      </c>
      <c r="L6" s="1">
        <v>20</v>
      </c>
      <c r="M6" s="1">
        <v>20</v>
      </c>
      <c r="N6" s="1">
        <v>20</v>
      </c>
      <c r="O6" s="63">
        <v>20</v>
      </c>
      <c r="P6" s="63">
        <v>20</v>
      </c>
      <c r="Q6" s="63">
        <v>20</v>
      </c>
      <c r="R6" s="63">
        <v>20</v>
      </c>
      <c r="S6" s="63">
        <v>20</v>
      </c>
      <c r="T6" s="64">
        <v>20</v>
      </c>
      <c r="U6" s="22">
        <f>AVERAGE(C6:T6)</f>
        <v>20</v>
      </c>
      <c r="V6" s="23"/>
      <c r="AD6" s="67">
        <f t="shared" ref="AD6:AO6" si="19">IFERROR(AD5*$AV6,"")</f>
        <v>5.5555555555555539E-2</v>
      </c>
      <c r="AE6" s="67">
        <f t="shared" si="19"/>
        <v>5.5555555555555539E-2</v>
      </c>
      <c r="AF6" s="67">
        <f t="shared" si="19"/>
        <v>5.5555555555555539E-2</v>
      </c>
      <c r="AG6" s="67">
        <f t="shared" si="19"/>
        <v>5.5555555555555539E-2</v>
      </c>
      <c r="AH6" s="67">
        <f t="shared" si="19"/>
        <v>5.5555555555555539E-2</v>
      </c>
      <c r="AI6" s="67">
        <f t="shared" si="19"/>
        <v>5.5555555555555539E-2</v>
      </c>
      <c r="AJ6" s="67">
        <f t="shared" si="19"/>
        <v>5.5555555555555539E-2</v>
      </c>
      <c r="AK6" s="67">
        <f t="shared" si="19"/>
        <v>5.5555555555555539E-2</v>
      </c>
      <c r="AL6" s="67">
        <f t="shared" si="19"/>
        <v>5.5555555555555539E-2</v>
      </c>
      <c r="AM6" s="67">
        <f t="shared" si="19"/>
        <v>5.5555555555555539E-2</v>
      </c>
      <c r="AN6" s="67">
        <f t="shared" si="19"/>
        <v>5.5555555555555539E-2</v>
      </c>
      <c r="AO6" s="67">
        <f t="shared" si="19"/>
        <v>5.5555555555555539E-2</v>
      </c>
      <c r="AP6" s="67">
        <f t="shared" ref="AP6:AU6" si="20">IFERROR(AP5*$AV6,"")</f>
        <v>5.5555555555555539E-2</v>
      </c>
      <c r="AQ6" s="67">
        <f t="shared" si="20"/>
        <v>5.5555555555555539E-2</v>
      </c>
      <c r="AR6" s="67">
        <f t="shared" si="20"/>
        <v>5.5555555555555539E-2</v>
      </c>
      <c r="AS6" s="67">
        <f t="shared" si="20"/>
        <v>5.5555555555555539E-2</v>
      </c>
      <c r="AT6" s="67">
        <f t="shared" si="20"/>
        <v>5.5555555555555539E-2</v>
      </c>
      <c r="AU6" s="67">
        <f t="shared" si="20"/>
        <v>5.5555555555555539E-2</v>
      </c>
      <c r="AV6" s="66">
        <f>1/AV5</f>
        <v>0.99999999999999978</v>
      </c>
      <c r="BA6" s="66">
        <v>2</v>
      </c>
      <c r="BB6" s="66">
        <f t="shared" ref="BB6:BB64" si="21">+BB5-25</f>
        <v>1450</v>
      </c>
    </row>
    <row r="7" spans="2:60" ht="18.75" x14ac:dyDescent="0.3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U7" s="14"/>
      <c r="V7" s="26"/>
      <c r="AD7" s="69">
        <f t="shared" ref="AD7:AO7" si="22">+IFERROR(AD6*$AX12,"")</f>
        <v>999.99999999999966</v>
      </c>
      <c r="AE7" s="69">
        <f t="shared" si="22"/>
        <v>999.99999999999966</v>
      </c>
      <c r="AF7" s="69">
        <f t="shared" si="22"/>
        <v>999.99999999999966</v>
      </c>
      <c r="AG7" s="69">
        <f t="shared" si="22"/>
        <v>999.99999999999966</v>
      </c>
      <c r="AH7" s="69">
        <f t="shared" si="22"/>
        <v>999.99999999999966</v>
      </c>
      <c r="AI7" s="69">
        <f t="shared" si="22"/>
        <v>999.99999999999966</v>
      </c>
      <c r="AJ7" s="69">
        <f t="shared" si="22"/>
        <v>999.99999999999966</v>
      </c>
      <c r="AK7" s="69">
        <f t="shared" si="22"/>
        <v>999.99999999999966</v>
      </c>
      <c r="AL7" s="69">
        <f t="shared" si="22"/>
        <v>999.99999999999966</v>
      </c>
      <c r="AM7" s="69">
        <f t="shared" si="22"/>
        <v>999.99999999999966</v>
      </c>
      <c r="AN7" s="69">
        <f t="shared" si="22"/>
        <v>999.99999999999966</v>
      </c>
      <c r="AO7" s="69">
        <f t="shared" si="22"/>
        <v>999.99999999999966</v>
      </c>
      <c r="AP7" s="69">
        <f t="shared" ref="AP7:AU7" si="23">+IFERROR(AP6*$AX12,"")</f>
        <v>999.99999999999966</v>
      </c>
      <c r="AQ7" s="69">
        <f t="shared" si="23"/>
        <v>999.99999999999966</v>
      </c>
      <c r="AR7" s="69">
        <f t="shared" si="23"/>
        <v>999.99999999999966</v>
      </c>
      <c r="AS7" s="69">
        <f t="shared" si="23"/>
        <v>999.99999999999966</v>
      </c>
      <c r="AT7" s="69">
        <f t="shared" si="23"/>
        <v>999.99999999999966</v>
      </c>
      <c r="AU7" s="69">
        <f t="shared" si="23"/>
        <v>999.99999999999966</v>
      </c>
      <c r="AV7" s="70">
        <f>SUM(AD7:AU7)</f>
        <v>17999.999999999996</v>
      </c>
      <c r="BA7" s="66">
        <v>3</v>
      </c>
      <c r="BB7" s="66">
        <f t="shared" si="21"/>
        <v>1425</v>
      </c>
    </row>
    <row r="8" spans="2:60" ht="18.75" x14ac:dyDescent="0.3">
      <c r="B8" s="24" t="s">
        <v>1</v>
      </c>
      <c r="C8" s="27">
        <f>+IFERROR(C6*C4,"")</f>
        <v>19999.999999999993</v>
      </c>
      <c r="D8" s="27">
        <f t="shared" ref="D8:N8" si="24">+IFERROR(D6*D4,"")</f>
        <v>19999.999999999993</v>
      </c>
      <c r="E8" s="27">
        <f t="shared" si="24"/>
        <v>19999.999999999993</v>
      </c>
      <c r="F8" s="27">
        <f t="shared" si="24"/>
        <v>19999.999999999993</v>
      </c>
      <c r="G8" s="27">
        <f t="shared" si="24"/>
        <v>19999.999999999993</v>
      </c>
      <c r="H8" s="27">
        <f t="shared" si="24"/>
        <v>19999.999999999993</v>
      </c>
      <c r="I8" s="27">
        <f t="shared" si="24"/>
        <v>19999.999999999993</v>
      </c>
      <c r="J8" s="27">
        <f t="shared" si="24"/>
        <v>19999.999999999993</v>
      </c>
      <c r="K8" s="27">
        <f t="shared" si="24"/>
        <v>19999.999999999993</v>
      </c>
      <c r="L8" s="27">
        <f t="shared" si="24"/>
        <v>19999.999999999993</v>
      </c>
      <c r="M8" s="27">
        <f t="shared" si="24"/>
        <v>19999.999999999993</v>
      </c>
      <c r="N8" s="27">
        <f t="shared" si="24"/>
        <v>19999.999999999993</v>
      </c>
      <c r="O8" s="27">
        <f t="shared" ref="O8:T8" si="25">+IFERROR(O6*O4,"")</f>
        <v>19999.999999999993</v>
      </c>
      <c r="P8" s="27">
        <f t="shared" si="25"/>
        <v>19999.999999999993</v>
      </c>
      <c r="Q8" s="27">
        <f t="shared" si="25"/>
        <v>19999.999999999993</v>
      </c>
      <c r="R8" s="27">
        <f t="shared" si="25"/>
        <v>19999.999999999993</v>
      </c>
      <c r="S8" s="27">
        <f t="shared" si="25"/>
        <v>19999.999999999993</v>
      </c>
      <c r="T8" s="27">
        <f t="shared" si="25"/>
        <v>19999.999999999993</v>
      </c>
      <c r="U8" s="14">
        <f>AVERAGE(C8:T8)</f>
        <v>19999.999999999996</v>
      </c>
      <c r="V8" s="15">
        <f>SUM(C8:T8)</f>
        <v>359999.99999999994</v>
      </c>
      <c r="AX8" s="70">
        <f>MIN(AD20:AU20)</f>
        <v>1000</v>
      </c>
      <c r="BA8" s="66">
        <v>4</v>
      </c>
      <c r="BB8" s="66">
        <f t="shared" si="21"/>
        <v>1400</v>
      </c>
    </row>
    <row r="9" spans="2:60" ht="18.75" x14ac:dyDescent="0.3">
      <c r="B9" s="24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14"/>
      <c r="V9" s="26"/>
      <c r="AX9" s="66">
        <f>IF(AX8&lt;0,1,0)</f>
        <v>0</v>
      </c>
      <c r="BA9" s="66">
        <v>5</v>
      </c>
      <c r="BB9" s="66">
        <f t="shared" si="21"/>
        <v>1375</v>
      </c>
    </row>
    <row r="10" spans="2:60" ht="18.75" x14ac:dyDescent="0.3">
      <c r="B10" s="24" t="s">
        <v>2</v>
      </c>
      <c r="C10" s="27">
        <f>IF(C6&lt;&gt;"",5,"")</f>
        <v>5</v>
      </c>
      <c r="D10" s="27">
        <f t="shared" ref="D10:N10" si="26">IF(D6&lt;&gt;"",5,"")</f>
        <v>5</v>
      </c>
      <c r="E10" s="27">
        <f t="shared" si="26"/>
        <v>5</v>
      </c>
      <c r="F10" s="27">
        <f t="shared" si="26"/>
        <v>5</v>
      </c>
      <c r="G10" s="27">
        <f t="shared" si="26"/>
        <v>5</v>
      </c>
      <c r="H10" s="27">
        <f t="shared" si="26"/>
        <v>5</v>
      </c>
      <c r="I10" s="27">
        <f t="shared" si="26"/>
        <v>5</v>
      </c>
      <c r="J10" s="27">
        <f t="shared" si="26"/>
        <v>5</v>
      </c>
      <c r="K10" s="27">
        <f t="shared" si="26"/>
        <v>5</v>
      </c>
      <c r="L10" s="27">
        <f t="shared" si="26"/>
        <v>5</v>
      </c>
      <c r="M10" s="27">
        <f t="shared" si="26"/>
        <v>5</v>
      </c>
      <c r="N10" s="27">
        <f t="shared" si="26"/>
        <v>5</v>
      </c>
      <c r="O10" s="27">
        <f t="shared" ref="O10:T10" si="27">IF(O6&lt;&gt;"",5,"")</f>
        <v>5</v>
      </c>
      <c r="P10" s="27">
        <f t="shared" si="27"/>
        <v>5</v>
      </c>
      <c r="Q10" s="27">
        <f t="shared" si="27"/>
        <v>5</v>
      </c>
      <c r="R10" s="27">
        <f t="shared" si="27"/>
        <v>5</v>
      </c>
      <c r="S10" s="27">
        <f t="shared" si="27"/>
        <v>5</v>
      </c>
      <c r="T10" s="27">
        <f t="shared" si="27"/>
        <v>5</v>
      </c>
      <c r="U10" s="28">
        <f>AVERAGE(C10:N10)</f>
        <v>5</v>
      </c>
      <c r="V10" s="26"/>
      <c r="AD10" s="70">
        <f t="shared" ref="AD10:AO10" si="28">IFERROR($AV22-(200*AD18),"")</f>
        <v>1000</v>
      </c>
      <c r="AE10" s="70">
        <f t="shared" si="28"/>
        <v>1000</v>
      </c>
      <c r="AF10" s="70">
        <f t="shared" si="28"/>
        <v>1000</v>
      </c>
      <c r="AG10" s="70">
        <f t="shared" si="28"/>
        <v>1000</v>
      </c>
      <c r="AH10" s="70">
        <f t="shared" si="28"/>
        <v>1000</v>
      </c>
      <c r="AI10" s="70">
        <f t="shared" si="28"/>
        <v>1000</v>
      </c>
      <c r="AJ10" s="70">
        <f t="shared" si="28"/>
        <v>1000</v>
      </c>
      <c r="AK10" s="70">
        <f t="shared" si="28"/>
        <v>1000</v>
      </c>
      <c r="AL10" s="70">
        <f t="shared" si="28"/>
        <v>1000</v>
      </c>
      <c r="AM10" s="70">
        <f t="shared" si="28"/>
        <v>1000</v>
      </c>
      <c r="AN10" s="70">
        <f t="shared" si="28"/>
        <v>1000</v>
      </c>
      <c r="AO10" s="70">
        <f t="shared" si="28"/>
        <v>1000</v>
      </c>
      <c r="AP10" s="70">
        <f t="shared" ref="AP10:AU10" si="29">IFERROR($AV22-(200*AP18),"")</f>
        <v>1000</v>
      </c>
      <c r="AQ10" s="70">
        <f t="shared" si="29"/>
        <v>1000</v>
      </c>
      <c r="AR10" s="70">
        <f t="shared" si="29"/>
        <v>1000</v>
      </c>
      <c r="AS10" s="70">
        <f t="shared" si="29"/>
        <v>1000</v>
      </c>
      <c r="AT10" s="70">
        <f t="shared" si="29"/>
        <v>1000</v>
      </c>
      <c r="AU10" s="70">
        <f t="shared" si="29"/>
        <v>1000</v>
      </c>
      <c r="AV10" s="70">
        <f>SUM(AD10:AU10)</f>
        <v>18000</v>
      </c>
      <c r="BA10" s="66">
        <v>6</v>
      </c>
      <c r="BB10" s="66">
        <f t="shared" si="21"/>
        <v>1350</v>
      </c>
    </row>
    <row r="11" spans="2:60" ht="18.75" x14ac:dyDescent="0.3">
      <c r="B11" s="2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14"/>
      <c r="V11" s="26"/>
      <c r="AD11" s="67">
        <f t="shared" ref="AD11:AO11" si="30">IFERROR(AD10/$AV10,"")</f>
        <v>5.5555555555555552E-2</v>
      </c>
      <c r="AE11" s="67">
        <f t="shared" si="30"/>
        <v>5.5555555555555552E-2</v>
      </c>
      <c r="AF11" s="67">
        <f t="shared" si="30"/>
        <v>5.5555555555555552E-2</v>
      </c>
      <c r="AG11" s="67">
        <f t="shared" si="30"/>
        <v>5.5555555555555552E-2</v>
      </c>
      <c r="AH11" s="67">
        <f t="shared" si="30"/>
        <v>5.5555555555555552E-2</v>
      </c>
      <c r="AI11" s="67">
        <f t="shared" si="30"/>
        <v>5.5555555555555552E-2</v>
      </c>
      <c r="AJ11" s="67">
        <f t="shared" si="30"/>
        <v>5.5555555555555552E-2</v>
      </c>
      <c r="AK11" s="67">
        <f t="shared" si="30"/>
        <v>5.5555555555555552E-2</v>
      </c>
      <c r="AL11" s="67">
        <f t="shared" si="30"/>
        <v>5.5555555555555552E-2</v>
      </c>
      <c r="AM11" s="67">
        <f t="shared" si="30"/>
        <v>5.5555555555555552E-2</v>
      </c>
      <c r="AN11" s="67">
        <f t="shared" si="30"/>
        <v>5.5555555555555552E-2</v>
      </c>
      <c r="AO11" s="67">
        <f t="shared" si="30"/>
        <v>5.5555555555555552E-2</v>
      </c>
      <c r="AP11" s="67">
        <f t="shared" ref="AP11:AU11" si="31">IFERROR(AP10/$AV10,"")</f>
        <v>5.5555555555555552E-2</v>
      </c>
      <c r="AQ11" s="67">
        <f t="shared" si="31"/>
        <v>5.5555555555555552E-2</v>
      </c>
      <c r="AR11" s="67">
        <f t="shared" si="31"/>
        <v>5.5555555555555552E-2</v>
      </c>
      <c r="AS11" s="67">
        <f t="shared" si="31"/>
        <v>5.5555555555555552E-2</v>
      </c>
      <c r="AT11" s="67">
        <f t="shared" si="31"/>
        <v>5.5555555555555552E-2</v>
      </c>
      <c r="AU11" s="67">
        <f t="shared" si="31"/>
        <v>5.5555555555555552E-2</v>
      </c>
      <c r="AV11" s="67">
        <f>+AV10/$AV10</f>
        <v>1</v>
      </c>
      <c r="AX11" s="66">
        <f>+AV24</f>
        <v>18</v>
      </c>
      <c r="BA11" s="66">
        <v>7</v>
      </c>
      <c r="BB11" s="66">
        <f t="shared" si="21"/>
        <v>1325</v>
      </c>
    </row>
    <row r="12" spans="2:60" ht="18.75" x14ac:dyDescent="0.3">
      <c r="B12" s="24" t="s">
        <v>15</v>
      </c>
      <c r="C12" s="29">
        <f>IFERROR(C6-C10,"")</f>
        <v>15</v>
      </c>
      <c r="D12" s="29">
        <f t="shared" ref="D12:N12" si="32">IFERROR(D6-D10,"")</f>
        <v>15</v>
      </c>
      <c r="E12" s="29">
        <f t="shared" si="32"/>
        <v>15</v>
      </c>
      <c r="F12" s="29">
        <f t="shared" si="32"/>
        <v>15</v>
      </c>
      <c r="G12" s="29">
        <f t="shared" si="32"/>
        <v>15</v>
      </c>
      <c r="H12" s="29">
        <f t="shared" si="32"/>
        <v>15</v>
      </c>
      <c r="I12" s="29">
        <f t="shared" si="32"/>
        <v>15</v>
      </c>
      <c r="J12" s="29">
        <f t="shared" si="32"/>
        <v>15</v>
      </c>
      <c r="K12" s="29">
        <f t="shared" si="32"/>
        <v>15</v>
      </c>
      <c r="L12" s="29">
        <f t="shared" si="32"/>
        <v>15</v>
      </c>
      <c r="M12" s="29">
        <f t="shared" si="32"/>
        <v>15</v>
      </c>
      <c r="N12" s="29">
        <f t="shared" si="32"/>
        <v>15</v>
      </c>
      <c r="O12" s="29">
        <f t="shared" ref="O12:T12" si="33">IFERROR(O6-O10,"")</f>
        <v>15</v>
      </c>
      <c r="P12" s="29">
        <f t="shared" si="33"/>
        <v>15</v>
      </c>
      <c r="Q12" s="29">
        <f t="shared" si="33"/>
        <v>15</v>
      </c>
      <c r="R12" s="29">
        <f t="shared" si="33"/>
        <v>15</v>
      </c>
      <c r="S12" s="29">
        <f t="shared" si="33"/>
        <v>15</v>
      </c>
      <c r="T12" s="29">
        <f t="shared" si="33"/>
        <v>15</v>
      </c>
      <c r="U12" s="28">
        <f>AVERAGE(C12:N12)</f>
        <v>15</v>
      </c>
      <c r="V12" s="26"/>
      <c r="AX12" s="70">
        <f>+AX11*AV22</f>
        <v>18000</v>
      </c>
      <c r="BA12" s="66">
        <v>8</v>
      </c>
      <c r="BB12" s="66">
        <f t="shared" si="21"/>
        <v>1300</v>
      </c>
    </row>
    <row r="13" spans="2:60" ht="19.5" thickBot="1" x14ac:dyDescent="0.35"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14"/>
      <c r="V13" s="26"/>
      <c r="BA13" s="66">
        <v>9</v>
      </c>
      <c r="BB13" s="66">
        <f t="shared" si="21"/>
        <v>1275</v>
      </c>
    </row>
    <row r="14" spans="2:60" ht="18.75" x14ac:dyDescent="0.3">
      <c r="B14" s="32" t="s">
        <v>3</v>
      </c>
      <c r="C14" s="33">
        <f>IFERROR(C10*C4,"")</f>
        <v>4999.9999999999982</v>
      </c>
      <c r="D14" s="33">
        <f t="shared" ref="D14:N14" si="34">IFERROR(D10*D4,"")</f>
        <v>4999.9999999999982</v>
      </c>
      <c r="E14" s="33">
        <f t="shared" si="34"/>
        <v>4999.9999999999982</v>
      </c>
      <c r="F14" s="33">
        <f t="shared" si="34"/>
        <v>4999.9999999999982</v>
      </c>
      <c r="G14" s="33">
        <f t="shared" si="34"/>
        <v>4999.9999999999982</v>
      </c>
      <c r="H14" s="33">
        <f t="shared" si="34"/>
        <v>4999.9999999999982</v>
      </c>
      <c r="I14" s="33">
        <f t="shared" si="34"/>
        <v>4999.9999999999982</v>
      </c>
      <c r="J14" s="33">
        <f t="shared" si="34"/>
        <v>4999.9999999999982</v>
      </c>
      <c r="K14" s="33">
        <f t="shared" si="34"/>
        <v>4999.9999999999982</v>
      </c>
      <c r="L14" s="33">
        <f t="shared" si="34"/>
        <v>4999.9999999999982</v>
      </c>
      <c r="M14" s="33">
        <f t="shared" si="34"/>
        <v>4999.9999999999982</v>
      </c>
      <c r="N14" s="33">
        <f t="shared" si="34"/>
        <v>4999.9999999999982</v>
      </c>
      <c r="O14" s="33">
        <f t="shared" ref="O14:T14" si="35">IFERROR(O10*O4,"")</f>
        <v>4999.9999999999982</v>
      </c>
      <c r="P14" s="33">
        <f t="shared" si="35"/>
        <v>4999.9999999999982</v>
      </c>
      <c r="Q14" s="33">
        <f t="shared" si="35"/>
        <v>4999.9999999999982</v>
      </c>
      <c r="R14" s="33">
        <f t="shared" si="35"/>
        <v>4999.9999999999982</v>
      </c>
      <c r="S14" s="33">
        <f t="shared" si="35"/>
        <v>4999.9999999999982</v>
      </c>
      <c r="T14" s="33">
        <f t="shared" si="35"/>
        <v>4999.9999999999982</v>
      </c>
      <c r="U14" s="34">
        <f>AVERAGE(C14:N14)</f>
        <v>4999.9999999999991</v>
      </c>
      <c r="V14" s="35"/>
      <c r="BA14" s="66">
        <v>10</v>
      </c>
      <c r="BB14" s="66">
        <f t="shared" si="21"/>
        <v>1250</v>
      </c>
    </row>
    <row r="15" spans="2:60" ht="18.75" x14ac:dyDescent="0.3">
      <c r="B15" s="2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14"/>
      <c r="V15" s="26"/>
      <c r="BA15" s="66">
        <v>11</v>
      </c>
      <c r="BB15" s="66">
        <f t="shared" si="21"/>
        <v>1225</v>
      </c>
    </row>
    <row r="16" spans="2:60" ht="18.75" x14ac:dyDescent="0.3">
      <c r="B16" s="24" t="s">
        <v>4</v>
      </c>
      <c r="C16" s="27">
        <f>IF(C6&lt;&gt;"",5000,"")</f>
        <v>5000</v>
      </c>
      <c r="D16" s="27">
        <f t="shared" ref="D16:N16" si="36">IF(D6&lt;&gt;"",5000,"")</f>
        <v>5000</v>
      </c>
      <c r="E16" s="27">
        <f t="shared" si="36"/>
        <v>5000</v>
      </c>
      <c r="F16" s="27">
        <f t="shared" si="36"/>
        <v>5000</v>
      </c>
      <c r="G16" s="27">
        <f t="shared" si="36"/>
        <v>5000</v>
      </c>
      <c r="H16" s="27">
        <f t="shared" si="36"/>
        <v>5000</v>
      </c>
      <c r="I16" s="27">
        <f t="shared" si="36"/>
        <v>5000</v>
      </c>
      <c r="J16" s="27">
        <f t="shared" si="36"/>
        <v>5000</v>
      </c>
      <c r="K16" s="27">
        <f t="shared" si="36"/>
        <v>5000</v>
      </c>
      <c r="L16" s="27">
        <f t="shared" si="36"/>
        <v>5000</v>
      </c>
      <c r="M16" s="27">
        <f t="shared" si="36"/>
        <v>5000</v>
      </c>
      <c r="N16" s="27">
        <f t="shared" si="36"/>
        <v>5000</v>
      </c>
      <c r="O16" s="27">
        <f t="shared" ref="O16:T16" si="37">IF(O6&lt;&gt;"",5000,"")</f>
        <v>5000</v>
      </c>
      <c r="P16" s="27">
        <f t="shared" si="37"/>
        <v>5000</v>
      </c>
      <c r="Q16" s="27">
        <f t="shared" si="37"/>
        <v>5000</v>
      </c>
      <c r="R16" s="27">
        <f t="shared" si="37"/>
        <v>5000</v>
      </c>
      <c r="S16" s="27">
        <f t="shared" si="37"/>
        <v>5000</v>
      </c>
      <c r="T16" s="27">
        <f t="shared" si="37"/>
        <v>5000</v>
      </c>
      <c r="U16" s="14">
        <f>AVERAGE(C16:N16)</f>
        <v>5000</v>
      </c>
      <c r="V16" s="26"/>
      <c r="AD16" s="71">
        <f t="shared" ref="AD16:AO16" si="38">IF(C6&lt;&gt;"",C6,"")</f>
        <v>20</v>
      </c>
      <c r="AE16" s="71">
        <f t="shared" si="38"/>
        <v>20</v>
      </c>
      <c r="AF16" s="71">
        <f t="shared" si="38"/>
        <v>20</v>
      </c>
      <c r="AG16" s="71">
        <f t="shared" si="38"/>
        <v>20</v>
      </c>
      <c r="AH16" s="71">
        <f t="shared" si="38"/>
        <v>20</v>
      </c>
      <c r="AI16" s="71">
        <f t="shared" si="38"/>
        <v>20</v>
      </c>
      <c r="AJ16" s="71">
        <f t="shared" si="38"/>
        <v>20</v>
      </c>
      <c r="AK16" s="71">
        <f t="shared" si="38"/>
        <v>20</v>
      </c>
      <c r="AL16" s="71">
        <f t="shared" si="38"/>
        <v>20</v>
      </c>
      <c r="AM16" s="71">
        <f t="shared" si="38"/>
        <v>20</v>
      </c>
      <c r="AN16" s="71">
        <f t="shared" si="38"/>
        <v>20</v>
      </c>
      <c r="AO16" s="71">
        <f t="shared" si="38"/>
        <v>20</v>
      </c>
      <c r="AP16" s="71">
        <f t="shared" ref="AP16:AU16" si="39">IF(O6&lt;&gt;"",O6,"")</f>
        <v>20</v>
      </c>
      <c r="AQ16" s="71">
        <f t="shared" si="39"/>
        <v>20</v>
      </c>
      <c r="AR16" s="71">
        <f t="shared" si="39"/>
        <v>20</v>
      </c>
      <c r="AS16" s="71">
        <f t="shared" si="39"/>
        <v>20</v>
      </c>
      <c r="AT16" s="71">
        <f t="shared" si="39"/>
        <v>20</v>
      </c>
      <c r="AU16" s="71">
        <f t="shared" si="39"/>
        <v>20</v>
      </c>
      <c r="AV16" s="71">
        <f>AVERAGE(AD16:AU16)</f>
        <v>20</v>
      </c>
      <c r="BA16" s="66">
        <v>12</v>
      </c>
      <c r="BB16" s="66">
        <f t="shared" si="21"/>
        <v>1200</v>
      </c>
    </row>
    <row r="17" spans="2:54" ht="18.75" x14ac:dyDescent="0.3">
      <c r="B17" s="2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14"/>
      <c r="V17" s="26"/>
      <c r="AV17" s="66">
        <v>0</v>
      </c>
      <c r="BA17" s="66">
        <v>13</v>
      </c>
      <c r="BB17" s="66">
        <f t="shared" si="21"/>
        <v>1175</v>
      </c>
    </row>
    <row r="18" spans="2:54" ht="18.75" x14ac:dyDescent="0.3">
      <c r="B18" s="24" t="s">
        <v>5</v>
      </c>
      <c r="C18" s="27">
        <f>IFERROR(C16+C14,"")</f>
        <v>9999.9999999999982</v>
      </c>
      <c r="D18" s="27">
        <f t="shared" ref="D18:N18" si="40">IFERROR(D16+D14,"")</f>
        <v>9999.9999999999982</v>
      </c>
      <c r="E18" s="27">
        <f t="shared" si="40"/>
        <v>9999.9999999999982</v>
      </c>
      <c r="F18" s="27">
        <f t="shared" si="40"/>
        <v>9999.9999999999982</v>
      </c>
      <c r="G18" s="27">
        <f t="shared" si="40"/>
        <v>9999.9999999999982</v>
      </c>
      <c r="H18" s="27">
        <f t="shared" si="40"/>
        <v>9999.9999999999982</v>
      </c>
      <c r="I18" s="27">
        <f t="shared" si="40"/>
        <v>9999.9999999999982</v>
      </c>
      <c r="J18" s="27">
        <f t="shared" si="40"/>
        <v>9999.9999999999982</v>
      </c>
      <c r="K18" s="27">
        <f t="shared" si="40"/>
        <v>9999.9999999999982</v>
      </c>
      <c r="L18" s="27">
        <f t="shared" si="40"/>
        <v>9999.9999999999982</v>
      </c>
      <c r="M18" s="27">
        <f t="shared" si="40"/>
        <v>9999.9999999999982</v>
      </c>
      <c r="N18" s="27">
        <f t="shared" si="40"/>
        <v>9999.9999999999982</v>
      </c>
      <c r="O18" s="27">
        <f t="shared" ref="O18:T18" si="41">IFERROR(O16+O14,"")</f>
        <v>9999.9999999999982</v>
      </c>
      <c r="P18" s="27">
        <f t="shared" si="41"/>
        <v>9999.9999999999982</v>
      </c>
      <c r="Q18" s="27">
        <f t="shared" si="41"/>
        <v>9999.9999999999982</v>
      </c>
      <c r="R18" s="27">
        <f t="shared" si="41"/>
        <v>9999.9999999999982</v>
      </c>
      <c r="S18" s="27">
        <f t="shared" si="41"/>
        <v>9999.9999999999982</v>
      </c>
      <c r="T18" s="27">
        <f t="shared" si="41"/>
        <v>9999.9999999999982</v>
      </c>
      <c r="U18" s="14">
        <f>AVERAGE(C18:N18)</f>
        <v>9999.9999999999982</v>
      </c>
      <c r="V18" s="15">
        <f>SUM(C18:N18)</f>
        <v>119999.99999999999</v>
      </c>
      <c r="AD18" s="71">
        <f t="shared" ref="AD18:AO18" si="42">IF(AD16:AD16&gt;0,AD16-$AV16,"")</f>
        <v>0</v>
      </c>
      <c r="AE18" s="71">
        <f t="shared" si="42"/>
        <v>0</v>
      </c>
      <c r="AF18" s="71">
        <f t="shared" si="42"/>
        <v>0</v>
      </c>
      <c r="AG18" s="71">
        <f t="shared" si="42"/>
        <v>0</v>
      </c>
      <c r="AH18" s="71">
        <f t="shared" si="42"/>
        <v>0</v>
      </c>
      <c r="AI18" s="71">
        <f t="shared" si="42"/>
        <v>0</v>
      </c>
      <c r="AJ18" s="71">
        <f t="shared" si="42"/>
        <v>0</v>
      </c>
      <c r="AK18" s="71">
        <f t="shared" si="42"/>
        <v>0</v>
      </c>
      <c r="AL18" s="71">
        <f t="shared" si="42"/>
        <v>0</v>
      </c>
      <c r="AM18" s="71">
        <f t="shared" si="42"/>
        <v>0</v>
      </c>
      <c r="AN18" s="71">
        <f t="shared" si="42"/>
        <v>0</v>
      </c>
      <c r="AO18" s="71">
        <f t="shared" si="42"/>
        <v>0</v>
      </c>
      <c r="AP18" s="71">
        <f t="shared" ref="AP18:AU18" si="43">IF(AP16:AP16&gt;0,AP16-$AV16,"")</f>
        <v>0</v>
      </c>
      <c r="AQ18" s="71">
        <f t="shared" si="43"/>
        <v>0</v>
      </c>
      <c r="AR18" s="71">
        <f t="shared" si="43"/>
        <v>0</v>
      </c>
      <c r="AS18" s="71">
        <f t="shared" si="43"/>
        <v>0</v>
      </c>
      <c r="AT18" s="71">
        <f t="shared" si="43"/>
        <v>0</v>
      </c>
      <c r="AU18" s="71">
        <f t="shared" si="43"/>
        <v>0</v>
      </c>
      <c r="BA18" s="66">
        <v>14</v>
      </c>
      <c r="BB18" s="66">
        <f t="shared" si="21"/>
        <v>1150</v>
      </c>
    </row>
    <row r="19" spans="2:54" ht="19.5" thickBot="1" x14ac:dyDescent="0.3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14"/>
      <c r="V19" s="26"/>
      <c r="BA19" s="66">
        <v>15</v>
      </c>
      <c r="BB19" s="66">
        <f t="shared" si="21"/>
        <v>1125</v>
      </c>
    </row>
    <row r="20" spans="2:54" ht="19.5" thickBot="1" x14ac:dyDescent="0.35">
      <c r="B20" s="36" t="s">
        <v>6</v>
      </c>
      <c r="C20" s="37">
        <f>IFERROR(C8-C18,"")</f>
        <v>9999.9999999999945</v>
      </c>
      <c r="D20" s="37">
        <f t="shared" ref="D20:N20" si="44">IFERROR(D8-D18,"")</f>
        <v>9999.9999999999945</v>
      </c>
      <c r="E20" s="37">
        <f t="shared" si="44"/>
        <v>9999.9999999999945</v>
      </c>
      <c r="F20" s="37">
        <f t="shared" si="44"/>
        <v>9999.9999999999945</v>
      </c>
      <c r="G20" s="37">
        <f t="shared" si="44"/>
        <v>9999.9999999999945</v>
      </c>
      <c r="H20" s="37">
        <f t="shared" si="44"/>
        <v>9999.9999999999945</v>
      </c>
      <c r="I20" s="37">
        <f t="shared" si="44"/>
        <v>9999.9999999999945</v>
      </c>
      <c r="J20" s="37">
        <f t="shared" si="44"/>
        <v>9999.9999999999945</v>
      </c>
      <c r="K20" s="37">
        <f t="shared" si="44"/>
        <v>9999.9999999999945</v>
      </c>
      <c r="L20" s="37">
        <f t="shared" si="44"/>
        <v>9999.9999999999945</v>
      </c>
      <c r="M20" s="37">
        <f t="shared" si="44"/>
        <v>9999.9999999999945</v>
      </c>
      <c r="N20" s="37">
        <f t="shared" si="44"/>
        <v>9999.9999999999945</v>
      </c>
      <c r="O20" s="37">
        <f t="shared" ref="O20:T20" si="45">IFERROR(O8-O18,"")</f>
        <v>9999.9999999999945</v>
      </c>
      <c r="P20" s="37">
        <f t="shared" si="45"/>
        <v>9999.9999999999945</v>
      </c>
      <c r="Q20" s="37">
        <f t="shared" si="45"/>
        <v>9999.9999999999945</v>
      </c>
      <c r="R20" s="37">
        <f t="shared" si="45"/>
        <v>9999.9999999999945</v>
      </c>
      <c r="S20" s="37">
        <f t="shared" si="45"/>
        <v>9999.9999999999945</v>
      </c>
      <c r="T20" s="37">
        <f t="shared" si="45"/>
        <v>9999.9999999999945</v>
      </c>
      <c r="U20" s="38">
        <f>AVERAGE(C20:N20)</f>
        <v>9999.9999999999964</v>
      </c>
      <c r="V20" s="39">
        <f>SUM(C20:N20)</f>
        <v>119999.99999999996</v>
      </c>
      <c r="AD20" s="70">
        <f t="shared" ref="AD20:AO20" si="46">IFERROR($AV22-(200*AD18),"")</f>
        <v>1000</v>
      </c>
      <c r="AE20" s="70">
        <f t="shared" si="46"/>
        <v>1000</v>
      </c>
      <c r="AF20" s="70">
        <f t="shared" si="46"/>
        <v>1000</v>
      </c>
      <c r="AG20" s="70">
        <f t="shared" si="46"/>
        <v>1000</v>
      </c>
      <c r="AH20" s="70">
        <f t="shared" si="46"/>
        <v>1000</v>
      </c>
      <c r="AI20" s="70">
        <f t="shared" si="46"/>
        <v>1000</v>
      </c>
      <c r="AJ20" s="70">
        <f t="shared" si="46"/>
        <v>1000</v>
      </c>
      <c r="AK20" s="70">
        <f t="shared" si="46"/>
        <v>1000</v>
      </c>
      <c r="AL20" s="70">
        <f t="shared" si="46"/>
        <v>1000</v>
      </c>
      <c r="AM20" s="70">
        <f t="shared" si="46"/>
        <v>1000</v>
      </c>
      <c r="AN20" s="70">
        <f t="shared" si="46"/>
        <v>1000</v>
      </c>
      <c r="AO20" s="70">
        <f t="shared" si="46"/>
        <v>1000</v>
      </c>
      <c r="AP20" s="70">
        <f t="shared" ref="AP20:AU20" si="47">IFERROR($AV22-(200*AP18),"")</f>
        <v>1000</v>
      </c>
      <c r="AQ20" s="70">
        <f t="shared" si="47"/>
        <v>1000</v>
      </c>
      <c r="AR20" s="70">
        <f t="shared" si="47"/>
        <v>1000</v>
      </c>
      <c r="AS20" s="70">
        <f t="shared" si="47"/>
        <v>1000</v>
      </c>
      <c r="AT20" s="70">
        <f t="shared" si="47"/>
        <v>1000</v>
      </c>
      <c r="AU20" s="70">
        <f t="shared" si="47"/>
        <v>1000</v>
      </c>
      <c r="BA20" s="66">
        <v>16</v>
      </c>
      <c r="BB20" s="66">
        <f t="shared" si="21"/>
        <v>1100</v>
      </c>
    </row>
    <row r="21" spans="2:54" ht="19.5" thickBot="1" x14ac:dyDescent="0.35">
      <c r="B21" s="40" t="s">
        <v>10</v>
      </c>
      <c r="C21" s="7">
        <f>IFERROR(_xlfn.RANK.EQ(C20,$C20:$T20),"")</f>
        <v>1</v>
      </c>
      <c r="D21" s="7">
        <f t="shared" ref="D21:T21" si="48">IFERROR(_xlfn.RANK.EQ(D20,$C20:$T20),"")</f>
        <v>1</v>
      </c>
      <c r="E21" s="7">
        <f t="shared" si="48"/>
        <v>1</v>
      </c>
      <c r="F21" s="7">
        <f t="shared" si="48"/>
        <v>1</v>
      </c>
      <c r="G21" s="7">
        <f t="shared" si="48"/>
        <v>1</v>
      </c>
      <c r="H21" s="7">
        <f t="shared" si="48"/>
        <v>1</v>
      </c>
      <c r="I21" s="7">
        <f t="shared" si="48"/>
        <v>1</v>
      </c>
      <c r="J21" s="7">
        <f t="shared" si="48"/>
        <v>1</v>
      </c>
      <c r="K21" s="7">
        <f t="shared" si="48"/>
        <v>1</v>
      </c>
      <c r="L21" s="7">
        <f t="shared" si="48"/>
        <v>1</v>
      </c>
      <c r="M21" s="7">
        <f t="shared" si="48"/>
        <v>1</v>
      </c>
      <c r="N21" s="7">
        <f t="shared" si="48"/>
        <v>1</v>
      </c>
      <c r="O21" s="7">
        <f t="shared" si="48"/>
        <v>1</v>
      </c>
      <c r="P21" s="7">
        <f t="shared" si="48"/>
        <v>1</v>
      </c>
      <c r="Q21" s="7">
        <f t="shared" si="48"/>
        <v>1</v>
      </c>
      <c r="R21" s="7">
        <f t="shared" si="48"/>
        <v>1</v>
      </c>
      <c r="S21" s="7">
        <f t="shared" si="48"/>
        <v>1</v>
      </c>
      <c r="T21" s="7">
        <f t="shared" si="48"/>
        <v>1</v>
      </c>
      <c r="U21" s="23"/>
      <c r="V21" s="41"/>
      <c r="AV21" s="70">
        <f>(60-AV16)*25</f>
        <v>1000</v>
      </c>
      <c r="BA21" s="66">
        <v>17</v>
      </c>
      <c r="BB21" s="66">
        <f t="shared" si="21"/>
        <v>1075</v>
      </c>
    </row>
    <row r="22" spans="2:54" x14ac:dyDescent="0.25">
      <c r="AV22" s="72">
        <f>+AV21</f>
        <v>1000</v>
      </c>
      <c r="BA22" s="66">
        <v>18</v>
      </c>
      <c r="BB22" s="66">
        <f t="shared" si="21"/>
        <v>1050</v>
      </c>
    </row>
    <row r="23" spans="2:54" hidden="1" x14ac:dyDescent="0.25">
      <c r="AV23" s="70">
        <f>SUM(AD20:AU20)</f>
        <v>18000</v>
      </c>
      <c r="BA23" s="66">
        <v>19</v>
      </c>
      <c r="BB23" s="66">
        <f t="shared" si="21"/>
        <v>1025</v>
      </c>
    </row>
    <row r="24" spans="2:54" hidden="1" x14ac:dyDescent="0.25">
      <c r="AD24" s="66">
        <f>IF(AD20&lt;&gt;"",1,0)</f>
        <v>1</v>
      </c>
      <c r="AE24" s="66">
        <f t="shared" ref="AE24:AO24" si="49">IF(AE20&lt;&gt;"",1,0)</f>
        <v>1</v>
      </c>
      <c r="AF24" s="66">
        <f t="shared" si="49"/>
        <v>1</v>
      </c>
      <c r="AG24" s="66">
        <f t="shared" si="49"/>
        <v>1</v>
      </c>
      <c r="AH24" s="66">
        <f t="shared" si="49"/>
        <v>1</v>
      </c>
      <c r="AI24" s="66">
        <f t="shared" si="49"/>
        <v>1</v>
      </c>
      <c r="AJ24" s="66">
        <f t="shared" si="49"/>
        <v>1</v>
      </c>
      <c r="AK24" s="66">
        <f t="shared" si="49"/>
        <v>1</v>
      </c>
      <c r="AL24" s="66">
        <f t="shared" si="49"/>
        <v>1</v>
      </c>
      <c r="AM24" s="66">
        <f t="shared" si="49"/>
        <v>1</v>
      </c>
      <c r="AN24" s="66">
        <f t="shared" si="49"/>
        <v>1</v>
      </c>
      <c r="AO24" s="66">
        <f t="shared" si="49"/>
        <v>1</v>
      </c>
      <c r="AP24" s="66">
        <f t="shared" ref="AP24:AU24" si="50">IF(AP20&lt;&gt;"",1,0)</f>
        <v>1</v>
      </c>
      <c r="AQ24" s="66">
        <f t="shared" si="50"/>
        <v>1</v>
      </c>
      <c r="AR24" s="66">
        <f t="shared" si="50"/>
        <v>1</v>
      </c>
      <c r="AS24" s="66">
        <f t="shared" si="50"/>
        <v>1</v>
      </c>
      <c r="AT24" s="66">
        <f t="shared" si="50"/>
        <v>1</v>
      </c>
      <c r="AU24" s="66">
        <f t="shared" si="50"/>
        <v>1</v>
      </c>
      <c r="AV24" s="66">
        <f>SUM(AD24:AU24)</f>
        <v>18</v>
      </c>
      <c r="BA24" s="66">
        <v>20</v>
      </c>
      <c r="BB24" s="66">
        <f t="shared" si="21"/>
        <v>1000</v>
      </c>
    </row>
    <row r="25" spans="2:54" hidden="1" x14ac:dyDescent="0.25">
      <c r="BA25" s="66">
        <v>21</v>
      </c>
      <c r="BB25" s="66">
        <f t="shared" si="21"/>
        <v>975</v>
      </c>
    </row>
    <row r="26" spans="2:54" hidden="1" x14ac:dyDescent="0.25">
      <c r="BA26" s="66">
        <v>22</v>
      </c>
      <c r="BB26" s="66">
        <f t="shared" si="21"/>
        <v>950</v>
      </c>
    </row>
    <row r="27" spans="2:54" x14ac:dyDescent="0.25">
      <c r="BA27" s="66">
        <v>23</v>
      </c>
      <c r="BB27" s="66">
        <f t="shared" si="21"/>
        <v>925</v>
      </c>
    </row>
    <row r="28" spans="2:54" ht="15.75" thickBot="1" x14ac:dyDescent="0.3">
      <c r="BA28" s="66">
        <v>24</v>
      </c>
      <c r="BB28" s="66">
        <f t="shared" si="21"/>
        <v>900</v>
      </c>
    </row>
    <row r="29" spans="2:54" ht="19.5" thickBot="1" x14ac:dyDescent="0.35">
      <c r="B29" s="42" t="s">
        <v>6</v>
      </c>
      <c r="C29" s="43">
        <v>1</v>
      </c>
      <c r="D29" s="44">
        <v>2</v>
      </c>
      <c r="E29" s="44">
        <v>3</v>
      </c>
      <c r="F29" s="44">
        <v>4</v>
      </c>
      <c r="G29" s="44">
        <v>5</v>
      </c>
      <c r="H29" s="44">
        <v>6</v>
      </c>
      <c r="I29" s="44">
        <v>7</v>
      </c>
      <c r="J29" s="44">
        <v>8</v>
      </c>
      <c r="K29" s="44">
        <v>9</v>
      </c>
      <c r="L29" s="44">
        <v>10</v>
      </c>
      <c r="M29" s="44">
        <v>11</v>
      </c>
      <c r="N29" s="44">
        <v>12</v>
      </c>
      <c r="O29" s="44">
        <v>13</v>
      </c>
      <c r="P29" s="44">
        <v>14</v>
      </c>
      <c r="Q29" s="44">
        <v>15</v>
      </c>
      <c r="R29" s="44">
        <v>16</v>
      </c>
      <c r="S29" s="44">
        <v>17</v>
      </c>
      <c r="T29" s="44">
        <v>18</v>
      </c>
      <c r="U29" s="45" t="s">
        <v>7</v>
      </c>
      <c r="BA29" s="66">
        <v>25</v>
      </c>
      <c r="BB29" s="66">
        <f t="shared" si="21"/>
        <v>875</v>
      </c>
    </row>
    <row r="30" spans="2:54" ht="19.5" thickBot="1" x14ac:dyDescent="0.35">
      <c r="B30" s="46" t="s">
        <v>16</v>
      </c>
      <c r="C30" s="47">
        <v>10000</v>
      </c>
      <c r="D30" s="48">
        <v>10000</v>
      </c>
      <c r="E30" s="48">
        <v>10000</v>
      </c>
      <c r="F30" s="48">
        <v>10000</v>
      </c>
      <c r="G30" s="48">
        <v>10000</v>
      </c>
      <c r="H30" s="48">
        <v>10000</v>
      </c>
      <c r="I30" s="48">
        <v>10000</v>
      </c>
      <c r="J30" s="48">
        <v>10000</v>
      </c>
      <c r="K30" s="48">
        <v>10000</v>
      </c>
      <c r="L30" s="48">
        <v>10000</v>
      </c>
      <c r="M30" s="48">
        <v>10000</v>
      </c>
      <c r="N30" s="48">
        <v>10000</v>
      </c>
      <c r="O30" s="49">
        <v>10000</v>
      </c>
      <c r="P30" s="49">
        <v>10000</v>
      </c>
      <c r="Q30" s="49">
        <v>10000</v>
      </c>
      <c r="R30" s="49">
        <v>10000</v>
      </c>
      <c r="S30" s="49">
        <v>10000</v>
      </c>
      <c r="T30" s="49">
        <v>10000</v>
      </c>
      <c r="U30" s="50">
        <f>IFERROR(AVERAGE(C30:T30),0)</f>
        <v>10000</v>
      </c>
      <c r="BA30" s="66">
        <v>26</v>
      </c>
      <c r="BB30" s="66">
        <f t="shared" si="21"/>
        <v>850</v>
      </c>
    </row>
    <row r="31" spans="2:54" ht="18.75" x14ac:dyDescent="0.3">
      <c r="B31" s="51" t="s">
        <v>17</v>
      </c>
      <c r="C31" s="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5"/>
      <c r="P31" s="65"/>
      <c r="Q31" s="65"/>
      <c r="R31" s="65"/>
      <c r="S31" s="65"/>
      <c r="T31" s="65"/>
      <c r="U31" s="52">
        <f t="shared" ref="U31:U36" si="51">IFERROR(AVERAGE(C31:T31),0)</f>
        <v>0</v>
      </c>
      <c r="BA31" s="66">
        <v>27</v>
      </c>
      <c r="BB31" s="66">
        <f t="shared" si="21"/>
        <v>825</v>
      </c>
    </row>
    <row r="32" spans="2:54" ht="18.75" x14ac:dyDescent="0.3">
      <c r="B32" s="51" t="s">
        <v>18</v>
      </c>
      <c r="C32" s="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5"/>
      <c r="P32" s="65"/>
      <c r="Q32" s="65"/>
      <c r="R32" s="65"/>
      <c r="S32" s="65"/>
      <c r="T32" s="65"/>
      <c r="U32" s="52">
        <f t="shared" si="51"/>
        <v>0</v>
      </c>
      <c r="BA32" s="66">
        <v>28</v>
      </c>
      <c r="BB32" s="66">
        <f t="shared" si="21"/>
        <v>800</v>
      </c>
    </row>
    <row r="33" spans="2:54" ht="18.75" x14ac:dyDescent="0.3">
      <c r="B33" s="51" t="s">
        <v>19</v>
      </c>
      <c r="C33" s="3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5"/>
      <c r="P33" s="65"/>
      <c r="Q33" s="65"/>
      <c r="R33" s="65"/>
      <c r="S33" s="65"/>
      <c r="T33" s="65"/>
      <c r="U33" s="52">
        <f t="shared" si="51"/>
        <v>0</v>
      </c>
      <c r="BA33" s="66">
        <v>29</v>
      </c>
      <c r="BB33" s="66">
        <f t="shared" si="21"/>
        <v>775</v>
      </c>
    </row>
    <row r="34" spans="2:54" ht="18.75" x14ac:dyDescent="0.3">
      <c r="B34" s="51" t="s">
        <v>21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5"/>
      <c r="P34" s="65"/>
      <c r="Q34" s="65"/>
      <c r="R34" s="65"/>
      <c r="S34" s="65"/>
      <c r="T34" s="65"/>
      <c r="U34" s="52">
        <f t="shared" si="51"/>
        <v>0</v>
      </c>
      <c r="BA34" s="66">
        <v>30</v>
      </c>
      <c r="BB34" s="66">
        <f t="shared" si="21"/>
        <v>750</v>
      </c>
    </row>
    <row r="35" spans="2:54" ht="19.5" thickBot="1" x14ac:dyDescent="0.35">
      <c r="B35" s="51" t="s">
        <v>20</v>
      </c>
      <c r="C35" s="3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5"/>
      <c r="P35" s="65"/>
      <c r="Q35" s="65"/>
      <c r="R35" s="65"/>
      <c r="S35" s="65"/>
      <c r="T35" s="65"/>
      <c r="U35" s="52">
        <f t="shared" si="51"/>
        <v>0</v>
      </c>
      <c r="BA35" s="66">
        <v>31</v>
      </c>
      <c r="BB35" s="66">
        <f t="shared" si="21"/>
        <v>725</v>
      </c>
    </row>
    <row r="36" spans="2:54" ht="19.5" thickBot="1" x14ac:dyDescent="0.35">
      <c r="B36" s="53" t="s">
        <v>8</v>
      </c>
      <c r="C36" s="54">
        <f>SUM(C30:C35)</f>
        <v>10000</v>
      </c>
      <c r="D36" s="55">
        <f t="shared" ref="D36:T36" si="52">SUM(D30:D35)</f>
        <v>10000</v>
      </c>
      <c r="E36" s="55">
        <f t="shared" si="52"/>
        <v>10000</v>
      </c>
      <c r="F36" s="55">
        <f t="shared" si="52"/>
        <v>10000</v>
      </c>
      <c r="G36" s="55">
        <f t="shared" si="52"/>
        <v>10000</v>
      </c>
      <c r="H36" s="55">
        <f t="shared" si="52"/>
        <v>10000</v>
      </c>
      <c r="I36" s="55">
        <f t="shared" si="52"/>
        <v>10000</v>
      </c>
      <c r="J36" s="55">
        <f t="shared" si="52"/>
        <v>10000</v>
      </c>
      <c r="K36" s="55">
        <f t="shared" si="52"/>
        <v>10000</v>
      </c>
      <c r="L36" s="55">
        <f t="shared" si="52"/>
        <v>10000</v>
      </c>
      <c r="M36" s="55">
        <f t="shared" si="52"/>
        <v>10000</v>
      </c>
      <c r="N36" s="55">
        <f t="shared" si="52"/>
        <v>10000</v>
      </c>
      <c r="O36" s="55">
        <f t="shared" si="52"/>
        <v>10000</v>
      </c>
      <c r="P36" s="55">
        <f t="shared" si="52"/>
        <v>10000</v>
      </c>
      <c r="Q36" s="55">
        <f t="shared" si="52"/>
        <v>10000</v>
      </c>
      <c r="R36" s="55">
        <f t="shared" si="52"/>
        <v>10000</v>
      </c>
      <c r="S36" s="55">
        <f t="shared" si="52"/>
        <v>10000</v>
      </c>
      <c r="T36" s="55">
        <f t="shared" si="52"/>
        <v>10000</v>
      </c>
      <c r="U36" s="56">
        <f t="shared" si="51"/>
        <v>10000</v>
      </c>
      <c r="BA36" s="66">
        <v>32</v>
      </c>
      <c r="BB36" s="66">
        <f t="shared" si="21"/>
        <v>700</v>
      </c>
    </row>
    <row r="37" spans="2:54" ht="20.25" customHeight="1" thickBot="1" x14ac:dyDescent="0.3">
      <c r="B37" s="57" t="s">
        <v>11</v>
      </c>
      <c r="C37" s="58">
        <f>IFERROR(AVERAGE(C30:C35),"")</f>
        <v>10000</v>
      </c>
      <c r="D37" s="59">
        <f t="shared" ref="D37:T37" si="53">IFERROR(AVERAGE(D30:D35),"")</f>
        <v>10000</v>
      </c>
      <c r="E37" s="59">
        <f t="shared" si="53"/>
        <v>10000</v>
      </c>
      <c r="F37" s="59">
        <f t="shared" si="53"/>
        <v>10000</v>
      </c>
      <c r="G37" s="59">
        <f t="shared" si="53"/>
        <v>10000</v>
      </c>
      <c r="H37" s="59">
        <f t="shared" si="53"/>
        <v>10000</v>
      </c>
      <c r="I37" s="59">
        <f t="shared" si="53"/>
        <v>10000</v>
      </c>
      <c r="J37" s="59">
        <f t="shared" si="53"/>
        <v>10000</v>
      </c>
      <c r="K37" s="59">
        <f t="shared" si="53"/>
        <v>10000</v>
      </c>
      <c r="L37" s="59">
        <f t="shared" si="53"/>
        <v>10000</v>
      </c>
      <c r="M37" s="59">
        <f t="shared" si="53"/>
        <v>10000</v>
      </c>
      <c r="N37" s="59">
        <f t="shared" si="53"/>
        <v>10000</v>
      </c>
      <c r="O37" s="59">
        <f t="shared" si="53"/>
        <v>10000</v>
      </c>
      <c r="P37" s="59">
        <f t="shared" si="53"/>
        <v>10000</v>
      </c>
      <c r="Q37" s="59">
        <f t="shared" si="53"/>
        <v>10000</v>
      </c>
      <c r="R37" s="59">
        <f t="shared" si="53"/>
        <v>10000</v>
      </c>
      <c r="S37" s="59">
        <f t="shared" si="53"/>
        <v>10000</v>
      </c>
      <c r="T37" s="60">
        <f t="shared" si="53"/>
        <v>10000</v>
      </c>
      <c r="U37" s="61">
        <f>AVERAGE(U30:U35)</f>
        <v>1666.6666666666667</v>
      </c>
      <c r="BA37" s="66">
        <v>33</v>
      </c>
      <c r="BB37" s="66">
        <f t="shared" si="21"/>
        <v>675</v>
      </c>
    </row>
    <row r="38" spans="2:54" ht="19.5" thickBot="1" x14ac:dyDescent="0.35">
      <c r="B38" s="40" t="s">
        <v>10</v>
      </c>
      <c r="C38" s="6">
        <f>IFERROR(_xlfn.RANK.EQ(C36,$C36:$T36),"")</f>
        <v>1</v>
      </c>
      <c r="D38" s="7">
        <f t="shared" ref="D38:T38" si="54">IFERROR(_xlfn.RANK.EQ(D36,$C36:$T36),"")</f>
        <v>1</v>
      </c>
      <c r="E38" s="7">
        <f t="shared" si="54"/>
        <v>1</v>
      </c>
      <c r="F38" s="7">
        <f t="shared" si="54"/>
        <v>1</v>
      </c>
      <c r="G38" s="7">
        <f t="shared" si="54"/>
        <v>1</v>
      </c>
      <c r="H38" s="7">
        <f t="shared" si="54"/>
        <v>1</v>
      </c>
      <c r="I38" s="7">
        <f t="shared" si="54"/>
        <v>1</v>
      </c>
      <c r="J38" s="7">
        <f t="shared" si="54"/>
        <v>1</v>
      </c>
      <c r="K38" s="7">
        <f t="shared" si="54"/>
        <v>1</v>
      </c>
      <c r="L38" s="7">
        <f t="shared" si="54"/>
        <v>1</v>
      </c>
      <c r="M38" s="7">
        <f t="shared" si="54"/>
        <v>1</v>
      </c>
      <c r="N38" s="7">
        <f t="shared" si="54"/>
        <v>1</v>
      </c>
      <c r="O38" s="7">
        <f t="shared" si="54"/>
        <v>1</v>
      </c>
      <c r="P38" s="7">
        <f t="shared" si="54"/>
        <v>1</v>
      </c>
      <c r="Q38" s="7">
        <f t="shared" si="54"/>
        <v>1</v>
      </c>
      <c r="R38" s="7">
        <f t="shared" si="54"/>
        <v>1</v>
      </c>
      <c r="S38" s="7">
        <f t="shared" si="54"/>
        <v>1</v>
      </c>
      <c r="T38" s="162">
        <f t="shared" si="54"/>
        <v>1</v>
      </c>
      <c r="BA38" s="66">
        <v>34</v>
      </c>
      <c r="BB38" s="66">
        <f t="shared" si="21"/>
        <v>650</v>
      </c>
    </row>
    <row r="39" spans="2:54" x14ac:dyDescent="0.25">
      <c r="BA39" s="66">
        <v>35</v>
      </c>
      <c r="BB39" s="66">
        <f t="shared" si="21"/>
        <v>625</v>
      </c>
    </row>
    <row r="40" spans="2:54" x14ac:dyDescent="0.25">
      <c r="C40" s="62"/>
      <c r="BA40" s="66">
        <v>36</v>
      </c>
      <c r="BB40" s="66">
        <f t="shared" si="21"/>
        <v>600</v>
      </c>
    </row>
    <row r="41" spans="2:54" ht="15.75" thickBot="1" x14ac:dyDescent="0.3">
      <c r="C41" s="62"/>
      <c r="BA41" s="66">
        <v>37</v>
      </c>
      <c r="BB41" s="66">
        <f t="shared" si="21"/>
        <v>575</v>
      </c>
    </row>
    <row r="42" spans="2:54" x14ac:dyDescent="0.25">
      <c r="C42" s="62"/>
      <c r="M42" s="165" t="s">
        <v>29</v>
      </c>
      <c r="N42" s="166"/>
      <c r="O42" s="167"/>
      <c r="BA42" s="66">
        <v>38</v>
      </c>
      <c r="BB42" s="66">
        <f t="shared" si="21"/>
        <v>550</v>
      </c>
    </row>
    <row r="43" spans="2:54" x14ac:dyDescent="0.25">
      <c r="M43" s="168" t="s">
        <v>30</v>
      </c>
      <c r="N43" s="169"/>
      <c r="O43" s="170"/>
      <c r="BA43" s="66">
        <v>39</v>
      </c>
      <c r="BB43" s="66">
        <f t="shared" si="21"/>
        <v>525</v>
      </c>
    </row>
    <row r="44" spans="2:54" x14ac:dyDescent="0.25">
      <c r="M44" s="168"/>
      <c r="N44" s="169"/>
      <c r="O44" s="170"/>
      <c r="BA44" s="66">
        <v>40</v>
      </c>
      <c r="BB44" s="66">
        <f t="shared" si="21"/>
        <v>500</v>
      </c>
    </row>
    <row r="45" spans="2:54" x14ac:dyDescent="0.25">
      <c r="M45" s="168" t="s">
        <v>31</v>
      </c>
      <c r="N45" s="169"/>
      <c r="O45" s="170"/>
      <c r="BA45" s="66">
        <v>41</v>
      </c>
      <c r="BB45" s="66">
        <f t="shared" si="21"/>
        <v>475</v>
      </c>
    </row>
    <row r="46" spans="2:54" x14ac:dyDescent="0.25">
      <c r="M46" s="168" t="s">
        <v>32</v>
      </c>
      <c r="N46" s="169"/>
      <c r="O46" s="170"/>
      <c r="BA46" s="66">
        <v>42</v>
      </c>
      <c r="BB46" s="66">
        <f t="shared" si="21"/>
        <v>450</v>
      </c>
    </row>
    <row r="47" spans="2:54" x14ac:dyDescent="0.25">
      <c r="M47" s="168"/>
      <c r="N47" s="169"/>
      <c r="O47" s="170"/>
      <c r="BA47" s="66">
        <v>43</v>
      </c>
      <c r="BB47" s="66">
        <f t="shared" si="21"/>
        <v>425</v>
      </c>
    </row>
    <row r="48" spans="2:54" x14ac:dyDescent="0.25">
      <c r="M48" s="168" t="s">
        <v>33</v>
      </c>
      <c r="N48" s="169"/>
      <c r="O48" s="170"/>
      <c r="BA48" s="66">
        <v>44</v>
      </c>
      <c r="BB48" s="66">
        <f t="shared" si="21"/>
        <v>400</v>
      </c>
    </row>
    <row r="49" spans="13:54" x14ac:dyDescent="0.25">
      <c r="M49" s="168" t="s">
        <v>35</v>
      </c>
      <c r="N49" s="169"/>
      <c r="O49" s="170"/>
      <c r="BA49" s="66">
        <v>45</v>
      </c>
      <c r="BB49" s="66">
        <f t="shared" si="21"/>
        <v>375</v>
      </c>
    </row>
    <row r="50" spans="13:54" x14ac:dyDescent="0.25">
      <c r="M50" s="168" t="s">
        <v>34</v>
      </c>
      <c r="N50" s="169"/>
      <c r="O50" s="170"/>
      <c r="BA50" s="66">
        <v>46</v>
      </c>
      <c r="BB50" s="66">
        <f t="shared" si="21"/>
        <v>350</v>
      </c>
    </row>
    <row r="51" spans="13:54" x14ac:dyDescent="0.25">
      <c r="M51" s="168"/>
      <c r="N51" s="169"/>
      <c r="O51" s="170"/>
      <c r="BA51" s="66">
        <v>47</v>
      </c>
      <c r="BB51" s="66">
        <f t="shared" si="21"/>
        <v>325</v>
      </c>
    </row>
    <row r="52" spans="13:54" x14ac:dyDescent="0.25">
      <c r="M52" s="168" t="s">
        <v>36</v>
      </c>
      <c r="N52" s="169"/>
      <c r="O52" s="170"/>
      <c r="BA52" s="66">
        <v>48</v>
      </c>
      <c r="BB52" s="66">
        <f t="shared" si="21"/>
        <v>300</v>
      </c>
    </row>
    <row r="53" spans="13:54" x14ac:dyDescent="0.25">
      <c r="M53" s="168" t="s">
        <v>37</v>
      </c>
      <c r="N53" s="169"/>
      <c r="O53" s="170"/>
      <c r="BA53" s="66">
        <v>49</v>
      </c>
      <c r="BB53" s="66">
        <f t="shared" si="21"/>
        <v>275</v>
      </c>
    </row>
    <row r="54" spans="13:54" ht="15.75" thickBot="1" x14ac:dyDescent="0.3">
      <c r="M54" s="171" t="s">
        <v>38</v>
      </c>
      <c r="N54" s="172"/>
      <c r="O54" s="173"/>
      <c r="BA54" s="66">
        <v>50</v>
      </c>
      <c r="BB54" s="66">
        <f t="shared" si="21"/>
        <v>250</v>
      </c>
    </row>
    <row r="55" spans="13:54" x14ac:dyDescent="0.25">
      <c r="BA55" s="66">
        <v>51</v>
      </c>
      <c r="BB55" s="66">
        <f t="shared" si="21"/>
        <v>225</v>
      </c>
    </row>
    <row r="56" spans="13:54" x14ac:dyDescent="0.25">
      <c r="BA56" s="66">
        <v>52</v>
      </c>
      <c r="BB56" s="66">
        <f t="shared" si="21"/>
        <v>200</v>
      </c>
    </row>
    <row r="57" spans="13:54" x14ac:dyDescent="0.25">
      <c r="BA57" s="66">
        <v>53</v>
      </c>
      <c r="BB57" s="66">
        <f t="shared" si="21"/>
        <v>175</v>
      </c>
    </row>
    <row r="58" spans="13:54" x14ac:dyDescent="0.25">
      <c r="BA58" s="66">
        <v>54</v>
      </c>
      <c r="BB58" s="66">
        <f t="shared" si="21"/>
        <v>150</v>
      </c>
    </row>
    <row r="59" spans="13:54" x14ac:dyDescent="0.25">
      <c r="BA59" s="66">
        <v>55</v>
      </c>
      <c r="BB59" s="66">
        <f t="shared" si="21"/>
        <v>125</v>
      </c>
    </row>
    <row r="60" spans="13:54" x14ac:dyDescent="0.25">
      <c r="BA60" s="66">
        <v>56</v>
      </c>
      <c r="BB60" s="66">
        <f t="shared" si="21"/>
        <v>100</v>
      </c>
    </row>
    <row r="61" spans="13:54" x14ac:dyDescent="0.25">
      <c r="BA61" s="66">
        <v>57</v>
      </c>
      <c r="BB61" s="66">
        <f t="shared" si="21"/>
        <v>75</v>
      </c>
    </row>
    <row r="62" spans="13:54" x14ac:dyDescent="0.25">
      <c r="BA62" s="66">
        <v>58</v>
      </c>
      <c r="BB62" s="66">
        <f t="shared" si="21"/>
        <v>50</v>
      </c>
    </row>
    <row r="63" spans="13:54" x14ac:dyDescent="0.25">
      <c r="BA63" s="66">
        <v>59</v>
      </c>
      <c r="BB63" s="66">
        <f t="shared" si="21"/>
        <v>25</v>
      </c>
    </row>
    <row r="64" spans="13:54" x14ac:dyDescent="0.25">
      <c r="BA64" s="66">
        <v>60</v>
      </c>
      <c r="BB64" s="66">
        <f t="shared" si="21"/>
        <v>0</v>
      </c>
    </row>
  </sheetData>
  <sheetProtection algorithmName="SHA-512" hashValue="DaRkT+PaEzSQGijsjbOtioZfrfXNTuyFwyInF7tfZCFCS7P9sawNPEbGK/qTMLBlfuVWdVhbqSZ+61nSXqU3vA==" saltValue="FJlO3k2gnphqjYbxTvk+UA==" spinCount="100000" sheet="1" scenarios="1"/>
  <mergeCells count="1">
    <mergeCell ref="BA2:B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Copyright</vt:lpstr>
      <vt:lpstr>6 Teams</vt:lpstr>
      <vt:lpstr>8 Teams</vt:lpstr>
      <vt:lpstr>12 Teams</vt:lpstr>
      <vt:lpstr> 18 Teams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Turner</dc:creator>
  <cp:lastModifiedBy>Geoff Fripp</cp:lastModifiedBy>
  <dcterms:created xsi:type="dcterms:W3CDTF">2010-09-24T08:45:14Z</dcterms:created>
  <dcterms:modified xsi:type="dcterms:W3CDTF">2023-04-17T01:01:43Z</dcterms:modified>
</cp:coreProperties>
</file>