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OneDrive\more websites\websites\gitm\"/>
    </mc:Choice>
  </mc:AlternateContent>
  <xr:revisionPtr revIDLastSave="0" documentId="8_{8AE01A9B-8F43-44AE-8258-E1A80A786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MI exercise" sheetId="1" r:id="rId1"/>
    <sheet name="R1 v R2" sheetId="4" state="hidden" r:id="rId2"/>
    <sheet name="Approach" sheetId="2" state="hidden" r:id="rId3"/>
    <sheet name="Questions" sheetId="3" state="hidden" r:id="rId4"/>
  </sheets>
  <definedNames>
    <definedName name="invest">'ROMI exercise'!$AN$7:$AO$9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L21" i="2"/>
  <c r="L19" i="2"/>
  <c r="E19" i="2"/>
  <c r="M21" i="2" s="1"/>
  <c r="E17" i="2"/>
  <c r="M20" i="2" s="1"/>
  <c r="E15" i="2"/>
  <c r="M19" i="2" s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8" i="1"/>
  <c r="I10" i="1"/>
  <c r="I17" i="1" s="1"/>
  <c r="I11" i="1"/>
  <c r="I18" i="1" s="1"/>
  <c r="I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7" i="1"/>
  <c r="D8" i="1"/>
  <c r="AK8" i="1" s="1"/>
  <c r="D9" i="1"/>
  <c r="AK9" i="1" s="1"/>
  <c r="D10" i="1"/>
  <c r="D11" i="1"/>
  <c r="AK11" i="1" s="1"/>
  <c r="D12" i="1"/>
  <c r="AK12" i="1" s="1"/>
  <c r="D13" i="1"/>
  <c r="D14" i="1"/>
  <c r="AK14" i="1" s="1"/>
  <c r="D15" i="1"/>
  <c r="AK15" i="1" s="1"/>
  <c r="D16" i="1"/>
  <c r="AK16" i="1" s="1"/>
  <c r="D17" i="1"/>
  <c r="AK17" i="1" s="1"/>
  <c r="D18" i="1"/>
  <c r="D19" i="1"/>
  <c r="AK19" i="1" s="1"/>
  <c r="D20" i="1"/>
  <c r="D21" i="1"/>
  <c r="AK21" i="1" s="1"/>
  <c r="D22" i="1"/>
  <c r="AK22" i="1" s="1"/>
  <c r="D23" i="1"/>
  <c r="AK23" i="1" s="1"/>
  <c r="D24" i="1"/>
  <c r="AK24" i="1" s="1"/>
  <c r="D25" i="1"/>
  <c r="AK25" i="1" s="1"/>
  <c r="D26" i="1"/>
  <c r="AK26" i="1" s="1"/>
  <c r="D7" i="1"/>
  <c r="AL26" i="1" l="1"/>
  <c r="AL12" i="1"/>
  <c r="F12" i="1" s="1"/>
  <c r="AL21" i="1"/>
  <c r="F21" i="1" s="1"/>
  <c r="AL24" i="1"/>
  <c r="F24" i="1" s="1"/>
  <c r="AL9" i="1"/>
  <c r="F9" i="1" s="1"/>
  <c r="AL15" i="1"/>
  <c r="F15" i="1" s="1"/>
  <c r="AL14" i="1"/>
  <c r="F14" i="1" s="1"/>
  <c r="AL8" i="1"/>
  <c r="F8" i="1" s="1"/>
  <c r="AL16" i="1"/>
  <c r="F16" i="1" s="1"/>
  <c r="AL25" i="1"/>
  <c r="F25" i="1" s="1"/>
  <c r="AL23" i="1"/>
  <c r="F23" i="1" s="1"/>
  <c r="AL22" i="1"/>
  <c r="F22" i="1" s="1"/>
  <c r="AL17" i="1"/>
  <c r="F17" i="1" s="1"/>
  <c r="F26" i="1"/>
  <c r="AL19" i="1"/>
  <c r="F19" i="1" s="1"/>
  <c r="K9" i="1"/>
  <c r="N9" i="1" s="1"/>
  <c r="I12" i="1"/>
  <c r="K11" i="1"/>
  <c r="L10" i="1"/>
  <c r="J11" i="1"/>
  <c r="M11" i="1" s="1"/>
  <c r="L11" i="1"/>
  <c r="K10" i="1"/>
  <c r="N10" i="1" s="1"/>
  <c r="L9" i="1"/>
  <c r="AL11" i="1"/>
  <c r="F11" i="1" s="1"/>
  <c r="J9" i="1"/>
  <c r="M9" i="1" s="1"/>
  <c r="J10" i="1"/>
  <c r="M10" i="1" s="1"/>
  <c r="I16" i="1"/>
  <c r="I19" i="1" s="1"/>
  <c r="AK18" i="1"/>
  <c r="AL18" i="1" s="1"/>
  <c r="F18" i="1" s="1"/>
  <c r="AK7" i="1"/>
  <c r="AL7" i="1" s="1"/>
  <c r="F7" i="1" s="1"/>
  <c r="AK10" i="1"/>
  <c r="AL10" i="1" s="1"/>
  <c r="F10" i="1" s="1"/>
  <c r="AK13" i="1"/>
  <c r="AL13" i="1" s="1"/>
  <c r="F13" i="1" s="1"/>
  <c r="AK20" i="1"/>
  <c r="AL20" i="1" s="1"/>
  <c r="F20" i="1" s="1"/>
  <c r="D27" i="1"/>
  <c r="D29" i="1" s="1"/>
  <c r="O9" i="1" l="1"/>
  <c r="L16" i="1"/>
  <c r="O11" i="1"/>
  <c r="L18" i="1"/>
  <c r="O10" i="1"/>
  <c r="L17" i="1"/>
  <c r="K18" i="1"/>
  <c r="N11" i="1"/>
  <c r="K12" i="1"/>
  <c r="N12" i="1" s="1"/>
  <c r="K16" i="1"/>
  <c r="J18" i="1"/>
  <c r="J17" i="1"/>
  <c r="K17" i="1"/>
  <c r="L12" i="1"/>
  <c r="O12" i="1" s="1"/>
  <c r="J12" i="1"/>
  <c r="M12" i="1" s="1"/>
  <c r="J16" i="1"/>
  <c r="F27" i="1"/>
  <c r="L19" i="1" l="1"/>
  <c r="M18" i="1"/>
  <c r="N18" i="1" s="1"/>
  <c r="O18" i="1" s="1"/>
  <c r="M16" i="1"/>
  <c r="N16" i="1" s="1"/>
  <c r="O16" i="1" s="1"/>
  <c r="K19" i="1"/>
  <c r="M17" i="1"/>
  <c r="N17" i="1" s="1"/>
  <c r="O17" i="1" s="1"/>
  <c r="J19" i="1"/>
  <c r="M19" i="1" l="1"/>
  <c r="N19" i="1" s="1"/>
  <c r="O19" i="1" s="1"/>
</calcChain>
</file>

<file path=xl/sharedStrings.xml><?xml version="1.0" encoding="utf-8"?>
<sst xmlns="http://schemas.openxmlformats.org/spreadsheetml/2006/main" count="176" uniqueCount="54">
  <si>
    <t>ROMI versus Profit Goals</t>
  </si>
  <si>
    <t>Campaign</t>
  </si>
  <si>
    <t>Target</t>
  </si>
  <si>
    <t>Easy</t>
  </si>
  <si>
    <t>Medium</t>
  </si>
  <si>
    <t>Hard</t>
  </si>
  <si>
    <t>Investment</t>
  </si>
  <si>
    <t>PLAN</t>
  </si>
  <si>
    <t>TOTAL</t>
  </si>
  <si>
    <t>BUDGET</t>
  </si>
  <si>
    <t>ACTUAL</t>
  </si>
  <si>
    <t>Return</t>
  </si>
  <si>
    <t>Success?</t>
  </si>
  <si>
    <t>Hit</t>
  </si>
  <si>
    <t>Miss</t>
  </si>
  <si>
    <t>Bulls eye</t>
  </si>
  <si>
    <t>BE</t>
  </si>
  <si>
    <t>Metrics Summary</t>
  </si>
  <si>
    <t>Number</t>
  </si>
  <si>
    <t>%</t>
  </si>
  <si>
    <t>No.</t>
  </si>
  <si>
    <t>Profit</t>
  </si>
  <si>
    <t>ROMI</t>
  </si>
  <si>
    <t>You can only change the YELLOW cells</t>
  </si>
  <si>
    <t>Campaign Success Rates</t>
  </si>
  <si>
    <t>Campaign $ Information</t>
  </si>
  <si>
    <t>$ Revenue</t>
  </si>
  <si>
    <t>Summary Dashboard below</t>
  </si>
  <si>
    <t xml:space="preserve">Campaign </t>
  </si>
  <si>
    <t>Marketing Investment</t>
  </si>
  <si>
    <t>Return if "Bulls eye"</t>
  </si>
  <si>
    <t>Return if "Hit"</t>
  </si>
  <si>
    <t>Return if "Miss"</t>
  </si>
  <si>
    <t>2 times</t>
  </si>
  <si>
    <t>4 times</t>
  </si>
  <si>
    <t>6 times</t>
  </si>
  <si>
    <t>Break-even</t>
  </si>
  <si>
    <t>You may run UP to 20 campaigns</t>
  </si>
  <si>
    <t>Risk</t>
  </si>
  <si>
    <t>Practice 10 of each campaign before your set your plan</t>
  </si>
  <si>
    <t>This is considered your market research/analysis</t>
  </si>
  <si>
    <t>Which campaign approach has the highest bulls eye (success rate)?</t>
  </si>
  <si>
    <t>Which campaign approach has the highest ROMI?</t>
  </si>
  <si>
    <t>Which campaign approach provides the best profit contribution?</t>
  </si>
  <si>
    <t>Run through twice, you may change your plan for the 2nd approach.</t>
  </si>
  <si>
    <t>Which campaign metric would management pay the most attention to?</t>
  </si>
  <si>
    <t>Which is the most important metric to the success of the firm?</t>
  </si>
  <si>
    <t>Which metric did you try to improve for round 2? Why?</t>
  </si>
  <si>
    <t>Round 1</t>
  </si>
  <si>
    <t>Round 2</t>
  </si>
  <si>
    <t>Did you improve performance on all/some metrics?</t>
  </si>
  <si>
    <t>You have a $4m marketing budget to run campaigns</t>
  </si>
  <si>
    <t>Given answer above (Q4), are you more likely to focus on easy, medium, hard campaigns?</t>
  </si>
  <si>
    <t>0.5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</si>
</sst>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9" fontId="2" fillId="0" borderId="51" xfId="2" applyFont="1" applyBorder="1" applyAlignment="1">
      <alignment horizontal="center"/>
    </xf>
    <xf numFmtId="9" fontId="2" fillId="0" borderId="52" xfId="2" applyFont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2" applyFont="1" applyBorder="1" applyAlignment="1">
      <alignment horizontal="center"/>
    </xf>
    <xf numFmtId="9" fontId="0" fillId="0" borderId="17" xfId="2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9" fontId="0" fillId="0" borderId="45" xfId="2" applyFont="1" applyBorder="1" applyAlignment="1">
      <alignment horizontal="center"/>
    </xf>
    <xf numFmtId="9" fontId="0" fillId="0" borderId="46" xfId="2" applyFont="1" applyBorder="1" applyAlignment="1">
      <alignment horizontal="center"/>
    </xf>
    <xf numFmtId="9" fontId="2" fillId="0" borderId="50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9" fontId="0" fillId="0" borderId="59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9" fontId="0" fillId="0" borderId="56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2" fillId="4" borderId="60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7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" fillId="0" borderId="0" xfId="0" applyFont="1" applyFill="1"/>
    <xf numFmtId="3" fontId="0" fillId="0" borderId="5" xfId="0" applyNumberForma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0" fillId="0" borderId="44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0" borderId="60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2" xfId="0" applyBorder="1"/>
    <xf numFmtId="0" fontId="2" fillId="7" borderId="1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42" xfId="0" applyBorder="1" applyProtection="1"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4" borderId="48" xfId="0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2" fillId="4" borderId="47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9" fontId="0" fillId="0" borderId="59" xfId="2" applyFont="1" applyBorder="1" applyAlignment="1" applyProtection="1">
      <alignment horizontal="center"/>
      <protection locked="0"/>
    </xf>
    <xf numFmtId="9" fontId="0" fillId="0" borderId="9" xfId="2" applyFont="1" applyBorder="1" applyAlignment="1" applyProtection="1">
      <alignment horizontal="center"/>
      <protection locked="0"/>
    </xf>
    <xf numFmtId="9" fontId="0" fillId="0" borderId="56" xfId="2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9" fontId="0" fillId="0" borderId="45" xfId="2" applyFont="1" applyBorder="1" applyAlignment="1" applyProtection="1">
      <alignment horizontal="center"/>
      <protection locked="0"/>
    </xf>
    <xf numFmtId="9" fontId="0" fillId="0" borderId="5" xfId="2" applyFont="1" applyBorder="1" applyAlignment="1" applyProtection="1">
      <alignment horizontal="center"/>
      <protection locked="0"/>
    </xf>
    <xf numFmtId="9" fontId="0" fillId="0" borderId="14" xfId="2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9" fontId="0" fillId="0" borderId="46" xfId="2" applyFont="1" applyBorder="1" applyAlignment="1" applyProtection="1">
      <alignment horizontal="center"/>
      <protection locked="0"/>
    </xf>
    <xf numFmtId="9" fontId="0" fillId="0" borderId="16" xfId="2" applyFont="1" applyBorder="1" applyAlignment="1" applyProtection="1">
      <alignment horizontal="center"/>
      <protection locked="0"/>
    </xf>
    <xf numFmtId="9" fontId="0" fillId="0" borderId="17" xfId="2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9" fontId="2" fillId="0" borderId="50" xfId="2" applyFont="1" applyBorder="1" applyAlignment="1" applyProtection="1">
      <alignment horizontal="center"/>
      <protection locked="0"/>
    </xf>
    <xf numFmtId="9" fontId="2" fillId="0" borderId="51" xfId="2" applyFont="1" applyBorder="1" applyAlignment="1" applyProtection="1">
      <alignment horizontal="center"/>
      <protection locked="0"/>
    </xf>
    <xf numFmtId="9" fontId="2" fillId="0" borderId="52" xfId="2" applyFont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6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3" fontId="0" fillId="0" borderId="61" xfId="0" applyNumberFormat="1" applyBorder="1" applyAlignment="1" applyProtection="1">
      <alignment horizontal="center"/>
      <protection locked="0"/>
    </xf>
    <xf numFmtId="3" fontId="0" fillId="0" borderId="55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3" fontId="0" fillId="0" borderId="59" xfId="0" applyNumberForma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center"/>
      <protection locked="0"/>
    </xf>
    <xf numFmtId="3" fontId="0" fillId="0" borderId="63" xfId="0" applyNumberFormat="1" applyBorder="1" applyAlignment="1" applyProtection="1">
      <alignment horizontal="center"/>
      <protection locked="0"/>
    </xf>
    <xf numFmtId="3" fontId="0" fillId="0" borderId="62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3" fontId="0" fillId="0" borderId="65" xfId="0" applyNumberFormat="1" applyBorder="1" applyAlignment="1" applyProtection="1">
      <alignment horizontal="center"/>
      <protection locked="0"/>
    </xf>
    <xf numFmtId="9" fontId="0" fillId="0" borderId="64" xfId="2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60" xfId="0" applyNumberFormat="1" applyFont="1" applyBorder="1" applyAlignment="1" applyProtection="1">
      <alignment horizontal="center"/>
      <protection locked="0"/>
    </xf>
    <xf numFmtId="9" fontId="2" fillId="0" borderId="37" xfId="2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35" xfId="0" applyFont="1" applyFill="1" applyBorder="1" applyAlignment="1" applyProtection="1">
      <alignment horizontal="center"/>
      <protection locked="0"/>
    </xf>
    <xf numFmtId="0" fontId="2" fillId="6" borderId="43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5" fontId="0" fillId="0" borderId="56" xfId="2" applyNumberFormat="1" applyFont="1" applyBorder="1" applyAlignment="1">
      <alignment horizontal="center"/>
    </xf>
    <xf numFmtId="165" fontId="0" fillId="0" borderId="14" xfId="2" applyNumberFormat="1" applyFont="1" applyBorder="1" applyAlignment="1">
      <alignment horizontal="center"/>
    </xf>
    <xf numFmtId="165" fontId="0" fillId="0" borderId="64" xfId="2" applyNumberFormat="1" applyFont="1" applyBorder="1" applyAlignment="1">
      <alignment horizontal="center"/>
    </xf>
    <xf numFmtId="165" fontId="2" fillId="0" borderId="37" xfId="2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Profit by Campaign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'ROMI exercise'!$H$16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exercise'!$N$16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9-4E64-8193-860CA6EBAE48}"/>
            </c:ext>
          </c:extLst>
        </c:ser>
        <c:ser>
          <c:idx val="1"/>
          <c:order val="1"/>
          <c:tx>
            <c:strRef>
              <c:f>'ROMI exercise'!$H$17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exercise'!$N$17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9-4E64-8193-860CA6EBAE48}"/>
            </c:ext>
          </c:extLst>
        </c:ser>
        <c:ser>
          <c:idx val="2"/>
          <c:order val="2"/>
          <c:tx>
            <c:strRef>
              <c:f>'ROMI exercise'!$H$18</c:f>
              <c:strCache>
                <c:ptCount val="1"/>
                <c:pt idx="0">
                  <c:v>Hard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exercise'!$N$18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9-4E64-8193-860CA6EBA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053504"/>
        <c:axId val="140097792"/>
      </c:barChart>
      <c:catAx>
        <c:axId val="140053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097792"/>
        <c:crosses val="autoZero"/>
        <c:auto val="1"/>
        <c:lblAlgn val="ctr"/>
        <c:lblOffset val="100"/>
        <c:noMultiLvlLbl val="0"/>
      </c:catAx>
      <c:valAx>
        <c:axId val="1400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ROMI by Campaign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'ROMI exercise'!$H$16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exercise'!$O$16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5-4036-ACC7-88034084B91D}"/>
            </c:ext>
          </c:extLst>
        </c:ser>
        <c:ser>
          <c:idx val="1"/>
          <c:order val="1"/>
          <c:tx>
            <c:strRef>
              <c:f>'ROMI exercise'!$H$17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exercise'!$O$17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5-4036-ACC7-88034084B91D}"/>
            </c:ext>
          </c:extLst>
        </c:ser>
        <c:ser>
          <c:idx val="2"/>
          <c:order val="2"/>
          <c:tx>
            <c:strRef>
              <c:f>'ROMI exercise'!$H$18</c:f>
              <c:strCache>
                <c:ptCount val="1"/>
                <c:pt idx="0">
                  <c:v>Hard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exercise'!$H$15</c:f>
              <c:strCache>
                <c:ptCount val="1"/>
                <c:pt idx="0">
                  <c:v>Campaign</c:v>
                </c:pt>
              </c:strCache>
            </c:strRef>
          </c:cat>
          <c:val>
            <c:numRef>
              <c:f>'ROMI exercise'!$O$18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5-4036-ACC7-88034084B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485248"/>
        <c:axId val="148486784"/>
      </c:barChart>
      <c:catAx>
        <c:axId val="148485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486784"/>
        <c:crosses val="autoZero"/>
        <c:auto val="1"/>
        <c:lblAlgn val="ctr"/>
        <c:lblOffset val="100"/>
        <c:noMultiLvlLbl val="0"/>
      </c:catAx>
      <c:valAx>
        <c:axId val="14848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8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Success</a:t>
            </a:r>
            <a:r>
              <a:rPr lang="en-AU" baseline="0"/>
              <a:t> </a:t>
            </a:r>
            <a:r>
              <a:rPr lang="en-AU"/>
              <a:t>Outcome by Campaign</a:t>
            </a:r>
            <a:r>
              <a:rPr lang="en-AU" baseline="0"/>
              <a:t> Type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'ROMI exercise'!$H$9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exercise'!$J$7:$L$7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'ROMI exercise'!$M$9:$O$9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0EA-922D-14EE06F622B0}"/>
            </c:ext>
          </c:extLst>
        </c:ser>
        <c:ser>
          <c:idx val="1"/>
          <c:order val="1"/>
          <c:tx>
            <c:strRef>
              <c:f>'ROMI exercise'!$H$10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exercise'!$J$7:$L$7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'ROMI exercise'!$M$10:$O$10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E-40EA-922D-14EE06F622B0}"/>
            </c:ext>
          </c:extLst>
        </c:ser>
        <c:ser>
          <c:idx val="2"/>
          <c:order val="2"/>
          <c:tx>
            <c:strRef>
              <c:f>'ROMI exercise'!$H$11</c:f>
              <c:strCache>
                <c:ptCount val="1"/>
                <c:pt idx="0">
                  <c:v>Hard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exercise'!$J$7:$L$7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'ROMI exercise'!$M$11:$O$11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E-40EA-922D-14EE06F622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313024"/>
        <c:axId val="211505536"/>
      </c:barChart>
      <c:catAx>
        <c:axId val="2113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05536"/>
        <c:crosses val="autoZero"/>
        <c:auto val="1"/>
        <c:lblAlgn val="ctr"/>
        <c:lblOffset val="100"/>
        <c:noMultiLvlLbl val="0"/>
      </c:catAx>
      <c:valAx>
        <c:axId val="2115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1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Initial Budget Investment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'ROMI exercise'!$H$16:$H$18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'ROMI exercise'!$I$16:$I$18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6-46B8-926C-B6E9F8BF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0224"/>
        <c:axId val="211550208"/>
      </c:barChart>
      <c:catAx>
        <c:axId val="2115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50208"/>
        <c:crosses val="autoZero"/>
        <c:auto val="1"/>
        <c:lblAlgn val="ctr"/>
        <c:lblOffset val="100"/>
        <c:noMultiLvlLbl val="0"/>
      </c:catAx>
      <c:valAx>
        <c:axId val="21155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4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Initial Budget Investment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R2'!$D$13:$D$15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EF9-4BDC-8174-D4AA5E99A40F}"/>
            </c:ext>
          </c:extLst>
        </c:ser>
        <c:ser>
          <c:idx val="1"/>
          <c:order val="1"/>
          <c:tx>
            <c:v>R2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R2'!$D$29:$D$31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EF9-4BDC-8174-D4AA5E99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949056"/>
        <c:axId val="211989248"/>
      </c:barChart>
      <c:catAx>
        <c:axId val="2119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89248"/>
        <c:crosses val="autoZero"/>
        <c:auto val="1"/>
        <c:lblAlgn val="ctr"/>
        <c:lblOffset val="100"/>
        <c:noMultiLvlLbl val="0"/>
      </c:catAx>
      <c:valAx>
        <c:axId val="21198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4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Success Outcome by Campaign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Easy (R1)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R2'!$H$20:$J$20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'R1 v R2'!$H$6:$J$6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B7C8-40C3-A2B7-18348CC02A3F}"/>
            </c:ext>
          </c:extLst>
        </c:ser>
        <c:ser>
          <c:idx val="1"/>
          <c:order val="1"/>
          <c:tx>
            <c:v>Easy (R2)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R2'!$H$20:$J$20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'R1 v R2'!$H$22:$J$22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B7C8-40C3-A2B7-18348CC02A3F}"/>
            </c:ext>
          </c:extLst>
        </c:ser>
        <c:ser>
          <c:idx val="2"/>
          <c:order val="2"/>
          <c:tx>
            <c:v>Medium (R1)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R2'!$H$20:$J$20</c:f>
              <c:strCache>
                <c:ptCount val="3"/>
                <c:pt idx="0">
                  <c:v>Bulls eye</c:v>
                </c:pt>
                <c:pt idx="1">
                  <c:v>Hit</c:v>
                </c:pt>
                <c:pt idx="2">
                  <c:v>Miss</c:v>
                </c:pt>
              </c:strCache>
            </c:strRef>
          </c:cat>
          <c:val>
            <c:numRef>
              <c:f>'R1 v R2'!$H$7:$J$7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B7C8-40C3-A2B7-18348CC02A3F}"/>
            </c:ext>
          </c:extLst>
        </c:ser>
        <c:ser>
          <c:idx val="3"/>
          <c:order val="3"/>
          <c:tx>
            <c:v>Medium (R2)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'R1 v R2'!$H$23:$J$23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B7C8-40C3-A2B7-18348CC02A3F}"/>
            </c:ext>
          </c:extLst>
        </c:ser>
        <c:ser>
          <c:idx val="4"/>
          <c:order val="4"/>
          <c:tx>
            <c:v>Hard (R1)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'R1 v R2'!$H$8:$J$8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B7C8-40C3-A2B7-18348CC02A3F}"/>
            </c:ext>
          </c:extLst>
        </c:ser>
        <c:ser>
          <c:idx val="5"/>
          <c:order val="5"/>
          <c:tx>
            <c:v>Hard (R2)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'R1 v R2'!$H$24:$J$24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B7C8-40C3-A2B7-18348CC02A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055808"/>
        <c:axId val="218057344"/>
      </c:barChart>
      <c:catAx>
        <c:axId val="218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57344"/>
        <c:crosses val="autoZero"/>
        <c:auto val="1"/>
        <c:lblAlgn val="ctr"/>
        <c:lblOffset val="100"/>
        <c:noMultiLvlLbl val="0"/>
      </c:catAx>
      <c:valAx>
        <c:axId val="21805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Profit by Campaign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'R1 v R2'!$B$2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R2'!$I$13:$I$15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ACC8-45AD-82F5-997628C6A6D3}"/>
            </c:ext>
          </c:extLst>
        </c:ser>
        <c:ser>
          <c:idx val="1"/>
          <c:order val="1"/>
          <c:tx>
            <c:strRef>
              <c:f>'R1 v R2'!$B$18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R2'!$I$29:$I$31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ACC8-45AD-82F5-997628C6A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133440"/>
        <c:axId val="327139328"/>
      </c:barChart>
      <c:catAx>
        <c:axId val="3271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39328"/>
        <c:crosses val="autoZero"/>
        <c:auto val="1"/>
        <c:lblAlgn val="ctr"/>
        <c:lblOffset val="100"/>
        <c:noMultiLvlLbl val="0"/>
      </c:catAx>
      <c:valAx>
        <c:axId val="32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ROMI by Campaign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'R1 v R2'!$B$2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R2'!$J$13:$J$15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9D9-4B64-A8EA-3F2477F2564C}"/>
            </c:ext>
          </c:extLst>
        </c:ser>
        <c:ser>
          <c:idx val="1"/>
          <c:order val="1"/>
          <c:tx>
            <c:strRef>
              <c:f>'R1 v R2'!$B$18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 v R2'!$C$13:$C$15</c:f>
              <c:strCache>
                <c:ptCount val="3"/>
                <c:pt idx="0">
                  <c:v>Easy</c:v>
                </c:pt>
                <c:pt idx="1">
                  <c:v>Medium</c:v>
                </c:pt>
                <c:pt idx="2">
                  <c:v>Hard</c:v>
                </c:pt>
              </c:strCache>
            </c:strRef>
          </c:cat>
          <c:val>
            <c:numRef>
              <c:f>'R1 v R2'!$J$29:$J$31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D9D9-4B64-A8EA-3F2477F256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536512"/>
        <c:axId val="423538048"/>
      </c:barChart>
      <c:catAx>
        <c:axId val="4235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538048"/>
        <c:crosses val="autoZero"/>
        <c:auto val="1"/>
        <c:lblAlgn val="ctr"/>
        <c:lblOffset val="100"/>
        <c:noMultiLvlLbl val="0"/>
      </c:catAx>
      <c:valAx>
        <c:axId val="4235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5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Risk/Return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Approach!$K$19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Approach!$L$19</c:f>
              <c:numCache>
                <c:formatCode>#,##0</c:formatCode>
                <c:ptCount val="1"/>
                <c:pt idx="0">
                  <c:v>100000</c:v>
                </c:pt>
              </c:numCache>
            </c:numRef>
          </c:xVal>
          <c:yVal>
            <c:numRef>
              <c:f>Approach!$M$19</c:f>
              <c:numCache>
                <c:formatCode>#,##0</c:formatCode>
                <c:ptCount val="1"/>
                <c:pt idx="0">
                  <c:v>200000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0602-4C88-BF40-CB3A11FCBF29}"/>
            </c:ext>
          </c:extLst>
        </c:ser>
        <c:ser>
          <c:idx val="1"/>
          <c:order val="1"/>
          <c:tx>
            <c:strRef>
              <c:f>Approach!$K$20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2C-4352-B58E-846F71797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Approach!$L$20</c:f>
              <c:numCache>
                <c:formatCode>#,##0</c:formatCode>
                <c:ptCount val="1"/>
                <c:pt idx="0">
                  <c:v>200000</c:v>
                </c:pt>
              </c:numCache>
            </c:numRef>
          </c:xVal>
          <c:yVal>
            <c:numRef>
              <c:f>Approach!$M$20</c:f>
              <c:numCache>
                <c:formatCode>#,##0</c:formatCode>
                <c:ptCount val="1"/>
                <c:pt idx="0">
                  <c:v>800000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0602-4C88-BF40-CB3A11FCBF29}"/>
            </c:ext>
          </c:extLst>
        </c:ser>
        <c:ser>
          <c:idx val="2"/>
          <c:order val="2"/>
          <c:tx>
            <c:strRef>
              <c:f>Approach!$K$21</c:f>
              <c:strCache>
                <c:ptCount val="1"/>
                <c:pt idx="0">
                  <c:v>Hard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2C-4352-B58E-846F71797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Approach!$L$21</c:f>
              <c:numCache>
                <c:formatCode>#,##0</c:formatCode>
                <c:ptCount val="1"/>
                <c:pt idx="0">
                  <c:v>400000</c:v>
                </c:pt>
              </c:numCache>
            </c:numRef>
          </c:xVal>
          <c:yVal>
            <c:numRef>
              <c:f>Approach!$M$21</c:f>
              <c:numCache>
                <c:formatCode>#,##0</c:formatCode>
                <c:ptCount val="1"/>
                <c:pt idx="0">
                  <c:v>2400000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2-0602-4C88-BF40-CB3A11FCB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4355712"/>
        <c:axId val="444358016"/>
      </c:bubbleChart>
      <c:valAx>
        <c:axId val="44435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Risk (Investment)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8016"/>
        <c:crosses val="autoZero"/>
        <c:crossBetween val="midCat"/>
      </c:valAx>
      <c:valAx>
        <c:axId val="4443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9.xml"/><Relationship Id="rId5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30</xdr:row>
      <xdr:rowOff>133350</xdr:rowOff>
    </xdr:from>
    <xdr:to>
      <xdr:col>14</xdr:col>
      <xdr:colOff>571500</xdr:colOff>
      <xdr:row>45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AD8D20-A1BF-40F1-AA80-9DD242AE9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617220</xdr:colOff>
      <xdr:row>30</xdr:row>
      <xdr:rowOff>129540</xdr:rowOff>
    </xdr:from>
    <xdr:to>
      <xdr:col>20</xdr:col>
      <xdr:colOff>525780</xdr:colOff>
      <xdr:row>45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641BB-4737-420E-A959-B1F9B2B3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647700</xdr:colOff>
      <xdr:row>30</xdr:row>
      <xdr:rowOff>133350</xdr:rowOff>
    </xdr:from>
    <xdr:to>
      <xdr:col>9</xdr:col>
      <xdr:colOff>541020</xdr:colOff>
      <xdr:row>45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B6FD83-5720-490B-B1B4-0670ABD7A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30</xdr:row>
      <xdr:rowOff>133350</xdr:rowOff>
    </xdr:from>
    <xdr:to>
      <xdr:col>4</xdr:col>
      <xdr:colOff>632460</xdr:colOff>
      <xdr:row>45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EEADC9-EF40-4DA0-AFB2-6E9277B3C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274320</xdr:colOff>
      <xdr:row>23</xdr:row>
      <xdr:rowOff>152400</xdr:rowOff>
    </xdr:from>
    <xdr:to>
      <xdr:col>9</xdr:col>
      <xdr:colOff>563880</xdr:colOff>
      <xdr:row>26</xdr:row>
      <xdr:rowOff>144780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87EF96EE-EA64-43C3-8CD4-1472CDEF10CE}"/>
            </a:ext>
          </a:extLst>
        </xdr:cNvPr>
        <xdr:cNvSpPr/>
      </xdr:nvSpPr>
      <xdr:spPr>
        <a:xfrm rot="2778230">
          <a:off x="6720840" y="4541520"/>
          <a:ext cx="563880" cy="1021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457200</xdr:colOff>
      <xdr:row>22</xdr:row>
      <xdr:rowOff>114299</xdr:rowOff>
    </xdr:from>
    <xdr:to>
      <xdr:col>13</xdr:col>
      <xdr:colOff>289560</xdr:colOff>
      <xdr:row>27</xdr:row>
      <xdr:rowOff>182879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D3211168-4F1D-438A-BF3D-0FD9CCEB4DDB}"/>
            </a:ext>
          </a:extLst>
        </xdr:cNvPr>
        <xdr:cNvSpPr/>
      </xdr:nvSpPr>
      <xdr:spPr>
        <a:xfrm rot="19214143">
          <a:off x="9601200" y="4541519"/>
          <a:ext cx="563880" cy="1021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1</xdr:row>
      <xdr:rowOff>201930</xdr:rowOff>
    </xdr:from>
    <xdr:to>
      <xdr:col>18</xdr:col>
      <xdr:colOff>60960</xdr:colOff>
      <xdr:row>16</xdr:row>
      <xdr:rowOff>72390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3BD276-B546-41A5-8947-5AA09210D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449580</xdr:colOff>
      <xdr:row>17</xdr:row>
      <xdr:rowOff>80010</xdr:rowOff>
    </xdr:from>
    <xdr:to>
      <xdr:col>18</xdr:col>
      <xdr:colOff>15240</xdr:colOff>
      <xdr:row>31</xdr:row>
      <xdr:rowOff>140970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3FAAAA-47EF-4C2F-859D-114C220E0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</xdr:colOff>
      <xdr:row>34</xdr:row>
      <xdr:rowOff>68580</xdr:rowOff>
    </xdr:from>
    <xdr:to>
      <xdr:col>7</xdr:col>
      <xdr:colOff>548640</xdr:colOff>
      <xdr:row>49</xdr:row>
      <xdr:rowOff>68580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7F0A23-808A-44AA-BCA5-E984C667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487680</xdr:colOff>
      <xdr:row>34</xdr:row>
      <xdr:rowOff>15240</xdr:rowOff>
    </xdr:from>
    <xdr:to>
      <xdr:col>15</xdr:col>
      <xdr:colOff>426720</xdr:colOff>
      <xdr:row>49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2EFCD9-BE2D-4DFC-A3A1-1741788A3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1</xdr:row>
      <xdr:rowOff>118110</xdr:rowOff>
    </xdr:from>
    <xdr:to>
      <xdr:col>15</xdr:col>
      <xdr:colOff>274320</xdr:colOff>
      <xdr:row>15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3B95B1-534A-4E6D-8C2E-B107DE9EA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22</xdr:row>
      <xdr:rowOff>0</xdr:rowOff>
    </xdr:from>
    <xdr:to>
      <xdr:col>7</xdr:col>
      <xdr:colOff>9525</xdr:colOff>
      <xdr:row>34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C9DA8C-5105-463C-A632-51E719B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86375"/>
          <a:ext cx="3676650" cy="241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485775</xdr:colOff>
      <xdr:row>63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DF013A-462A-4930-8587-AA801F1E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34375"/>
          <a:ext cx="4152900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10</xdr:col>
      <xdr:colOff>552450</xdr:colOff>
      <xdr:row>81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404692-6749-4F11-A663-1B4218B8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8375"/>
          <a:ext cx="6048375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19</xdr:col>
      <xdr:colOff>259673</xdr:colOff>
      <xdr:row>100</xdr:row>
      <xdr:rowOff>44448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957AD-2A72-48AB-AC90-7B334053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17287875"/>
          <a:ext cx="11241998" cy="290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2"/>
  <sheetViews>
    <sheetView showGridLines="0" tabSelected="1" workbookViewId="0">
      <selection activeCell="B2" sqref="B2:P2"/>
    </sheetView>
  </sheetViews>
  <sheetFormatPr defaultRowHeight="15" x14ac:dyDescent="0.25"/>
  <cols>
    <col min="1" max="1" width="8.85546875" style="99"/>
    <col min="2" max="3" width="12.42578125" style="2" customWidth="1"/>
    <col min="4" max="4" width="12.42578125" style="3" customWidth="1"/>
    <col min="5" max="5" width="12.42578125" style="2" customWidth="1"/>
    <col min="6" max="6" width="12.42578125" customWidth="1"/>
    <col min="8" max="9" width="13.140625" style="2" customWidth="1"/>
    <col min="10" max="13" width="10.7109375" style="2" customWidth="1"/>
    <col min="14" max="15" width="10.7109375" customWidth="1"/>
    <col min="17" max="21" width="9.140625" style="99"/>
    <col min="22" max="30" width="8.85546875" style="236"/>
    <col min="31" max="31" width="8.85546875" style="102"/>
    <col min="32" max="34" width="8.85546875" style="238"/>
    <col min="35" max="44" width="8.85546875" style="102"/>
    <col min="45" max="46" width="8.85546875" style="5"/>
  </cols>
  <sheetData>
    <row r="1" spans="2:46" s="99" customFormat="1" ht="15.75" thickBot="1" x14ac:dyDescent="0.3">
      <c r="B1" s="100"/>
      <c r="C1" s="100"/>
      <c r="D1" s="101"/>
      <c r="E1" s="100"/>
      <c r="H1" s="100"/>
      <c r="I1" s="100"/>
      <c r="J1" s="100"/>
      <c r="K1" s="100"/>
      <c r="L1" s="100"/>
      <c r="M1" s="100"/>
      <c r="V1" s="236"/>
      <c r="W1" s="236"/>
      <c r="X1" s="236"/>
      <c r="Y1" s="236"/>
      <c r="Z1" s="236"/>
      <c r="AA1" s="236"/>
      <c r="AB1" s="236"/>
      <c r="AC1" s="236"/>
      <c r="AD1" s="236"/>
      <c r="AE1" s="102"/>
      <c r="AF1" s="238"/>
      <c r="AG1" s="238"/>
      <c r="AH1" s="238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</row>
    <row r="2" spans="2:46" ht="27" thickBot="1" x14ac:dyDescent="0.45">
      <c r="B2" s="210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2:46" ht="19.5" thickBot="1" x14ac:dyDescent="0.35">
      <c r="B3" s="213" t="s">
        <v>23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2:46" s="99" customFormat="1" ht="15.75" thickBot="1" x14ac:dyDescent="0.3">
      <c r="B4" s="100"/>
      <c r="C4" s="100"/>
      <c r="D4" s="101"/>
      <c r="E4" s="100"/>
      <c r="H4" s="100"/>
      <c r="I4" s="100"/>
      <c r="J4" s="100"/>
      <c r="K4" s="100"/>
      <c r="L4" s="100"/>
      <c r="M4" s="100"/>
      <c r="V4" s="236"/>
      <c r="W4" s="236"/>
      <c r="X4" s="236"/>
      <c r="Y4" s="236"/>
      <c r="Z4" s="236"/>
      <c r="AA4" s="236"/>
      <c r="AB4" s="236"/>
      <c r="AC4" s="236"/>
      <c r="AD4" s="236"/>
      <c r="AE4" s="102"/>
      <c r="AF4" s="238"/>
      <c r="AG4" s="238"/>
      <c r="AH4" s="238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</row>
    <row r="5" spans="2:46" ht="19.5" thickBot="1" x14ac:dyDescent="0.35">
      <c r="C5" s="226" t="s">
        <v>7</v>
      </c>
      <c r="D5" s="227"/>
      <c r="E5" s="228" t="s">
        <v>10</v>
      </c>
      <c r="F5" s="227"/>
      <c r="H5" s="216" t="s">
        <v>17</v>
      </c>
      <c r="I5" s="217"/>
      <c r="J5" s="217"/>
      <c r="K5" s="217"/>
      <c r="L5" s="217"/>
      <c r="M5" s="217"/>
      <c r="N5" s="217"/>
      <c r="O5" s="218"/>
    </row>
    <row r="6" spans="2:46" ht="15.75" thickBot="1" x14ac:dyDescent="0.3">
      <c r="B6" s="8" t="s">
        <v>1</v>
      </c>
      <c r="C6" s="27" t="s">
        <v>2</v>
      </c>
      <c r="D6" s="10" t="s">
        <v>6</v>
      </c>
      <c r="E6" s="27" t="s">
        <v>12</v>
      </c>
      <c r="F6" s="11" t="s">
        <v>26</v>
      </c>
      <c r="H6" s="133"/>
      <c r="I6" s="134"/>
      <c r="J6" s="134"/>
      <c r="K6" s="134"/>
      <c r="L6" s="134"/>
      <c r="M6" s="134"/>
      <c r="N6" s="135"/>
      <c r="O6" s="136"/>
      <c r="AK6" s="239" t="s">
        <v>16</v>
      </c>
    </row>
    <row r="7" spans="2:46" ht="15" customHeight="1" thickBot="1" x14ac:dyDescent="0.3">
      <c r="B7" s="42">
        <v>1</v>
      </c>
      <c r="C7" s="38"/>
      <c r="D7" s="28">
        <f t="shared" ref="D7:D26" si="0">IFERROR(VLOOKUP(C7,invest,2,FALSE),0)</f>
        <v>0</v>
      </c>
      <c r="E7" s="38"/>
      <c r="F7" s="24">
        <f>IFERROR(D7*AL7,0)</f>
        <v>0</v>
      </c>
      <c r="H7" s="219" t="s">
        <v>24</v>
      </c>
      <c r="I7" s="220"/>
      <c r="J7" s="72" t="s">
        <v>15</v>
      </c>
      <c r="K7" s="73" t="s">
        <v>13</v>
      </c>
      <c r="L7" s="74" t="s">
        <v>14</v>
      </c>
      <c r="M7" s="75" t="s">
        <v>15</v>
      </c>
      <c r="N7" s="73" t="s">
        <v>13</v>
      </c>
      <c r="O7" s="74" t="s">
        <v>14</v>
      </c>
      <c r="AF7" s="238" t="s">
        <v>3</v>
      </c>
      <c r="AG7" s="238" t="s">
        <v>4</v>
      </c>
      <c r="AH7" s="238" t="s">
        <v>5</v>
      </c>
      <c r="AJ7" s="102" t="e">
        <f t="shared" ref="AJ7:AJ26" si="1">VLOOKUP(E7,$AN$11:$AO$13,2,FALSE)</f>
        <v>#N/A</v>
      </c>
      <c r="AK7" s="102">
        <f t="shared" ref="AK7:AK26" si="2">IFERROR(VLOOKUP(D7,$AO$7:$AP$9,2,FALSE),0)</f>
        <v>0</v>
      </c>
      <c r="AL7" s="102" t="e">
        <f>IF(AJ7=2,AK7,AJ7)</f>
        <v>#N/A</v>
      </c>
      <c r="AN7" s="102" t="s">
        <v>3</v>
      </c>
      <c r="AO7" s="102">
        <v>100000</v>
      </c>
      <c r="AP7" s="102">
        <v>2</v>
      </c>
    </row>
    <row r="8" spans="2:46" ht="15" customHeight="1" thickBot="1" x14ac:dyDescent="0.3">
      <c r="B8" s="43">
        <v>2</v>
      </c>
      <c r="C8" s="39"/>
      <c r="D8" s="29">
        <f t="shared" si="0"/>
        <v>0</v>
      </c>
      <c r="E8" s="39"/>
      <c r="F8" s="25">
        <f t="shared" ref="F8:F26" si="3">IFERROR(D8*AL8,0)</f>
        <v>0</v>
      </c>
      <c r="H8" s="85" t="s">
        <v>1</v>
      </c>
      <c r="I8" s="7" t="s">
        <v>18</v>
      </c>
      <c r="J8" s="46" t="s">
        <v>20</v>
      </c>
      <c r="K8" s="86" t="s">
        <v>20</v>
      </c>
      <c r="L8" s="87" t="s">
        <v>20</v>
      </c>
      <c r="M8" s="88" t="s">
        <v>19</v>
      </c>
      <c r="N8" s="86" t="s">
        <v>19</v>
      </c>
      <c r="O8" s="87" t="s">
        <v>19</v>
      </c>
      <c r="AF8" s="238">
        <f>IF($C7=AF$7,$E7,0)</f>
        <v>0</v>
      </c>
      <c r="AG8" s="238">
        <f t="shared" ref="AG8:AH23" si="4">IF($C7=AG$7,$E7,0)</f>
        <v>0</v>
      </c>
      <c r="AH8" s="238">
        <f t="shared" si="4"/>
        <v>0</v>
      </c>
      <c r="AJ8" s="102" t="e">
        <f t="shared" si="1"/>
        <v>#N/A</v>
      </c>
      <c r="AK8" s="102">
        <f t="shared" si="2"/>
        <v>0</v>
      </c>
      <c r="AL8" s="102" t="e">
        <f t="shared" ref="AL8:AL26" si="5">IF(AJ8=2,AK8,AJ8)</f>
        <v>#N/A</v>
      </c>
      <c r="AN8" s="102" t="s">
        <v>4</v>
      </c>
      <c r="AO8" s="102">
        <v>200000</v>
      </c>
      <c r="AP8" s="102">
        <v>4</v>
      </c>
    </row>
    <row r="9" spans="2:46" ht="15" customHeight="1" x14ac:dyDescent="0.25">
      <c r="B9" s="43">
        <v>3</v>
      </c>
      <c r="C9" s="39"/>
      <c r="D9" s="29">
        <f t="shared" si="0"/>
        <v>0</v>
      </c>
      <c r="E9" s="39"/>
      <c r="F9" s="25">
        <f t="shared" si="3"/>
        <v>0</v>
      </c>
      <c r="H9" s="78" t="s">
        <v>3</v>
      </c>
      <c r="I9" s="79">
        <f>COUNTIF(C$7:C$26,H9)</f>
        <v>0</v>
      </c>
      <c r="J9" s="80">
        <f>COUNTIF($AF8:$AF27,J$7)</f>
        <v>0</v>
      </c>
      <c r="K9" s="15">
        <f>COUNTIF($AF8:$AF27,K$7)</f>
        <v>0</v>
      </c>
      <c r="L9" s="81">
        <f>COUNTIF($AF8:$AF27,L$7)</f>
        <v>0</v>
      </c>
      <c r="M9" s="82">
        <f>+IFERROR(J9/$I9,0)</f>
        <v>0</v>
      </c>
      <c r="N9" s="83">
        <f t="shared" ref="N9:O9" si="6">+IFERROR(K9/$I9,0)</f>
        <v>0</v>
      </c>
      <c r="O9" s="84">
        <f t="shared" si="6"/>
        <v>0</v>
      </c>
      <c r="AF9" s="238">
        <f t="shared" ref="AF9:AF27" si="7">IF($C8=AF$7,$E8,0)</f>
        <v>0</v>
      </c>
      <c r="AG9" s="238">
        <f t="shared" si="4"/>
        <v>0</v>
      </c>
      <c r="AH9" s="238">
        <f t="shared" si="4"/>
        <v>0</v>
      </c>
      <c r="AJ9" s="102" t="e">
        <f t="shared" si="1"/>
        <v>#N/A</v>
      </c>
      <c r="AK9" s="102">
        <f t="shared" si="2"/>
        <v>0</v>
      </c>
      <c r="AL9" s="102" t="e">
        <f t="shared" si="5"/>
        <v>#N/A</v>
      </c>
      <c r="AN9" s="102" t="s">
        <v>5</v>
      </c>
      <c r="AO9" s="102">
        <v>400000</v>
      </c>
      <c r="AP9" s="102">
        <v>6</v>
      </c>
    </row>
    <row r="10" spans="2:46" ht="15" customHeight="1" x14ac:dyDescent="0.25">
      <c r="B10" s="43">
        <v>4</v>
      </c>
      <c r="C10" s="39"/>
      <c r="D10" s="29">
        <f t="shared" si="0"/>
        <v>0</v>
      </c>
      <c r="E10" s="39"/>
      <c r="F10" s="25">
        <f t="shared" si="3"/>
        <v>0</v>
      </c>
      <c r="H10" s="52" t="s">
        <v>4</v>
      </c>
      <c r="I10" s="63">
        <f>COUNTIF(C$7:C$26,H10)</f>
        <v>0</v>
      </c>
      <c r="J10" s="19">
        <f>COUNTIF($AG8:$AG27,J7)</f>
        <v>0</v>
      </c>
      <c r="K10" s="12">
        <f>COUNTIF($AG8:$AG27,K7)</f>
        <v>0</v>
      </c>
      <c r="L10" s="68">
        <f>COUNTIF($AG8:$AG27,L7)</f>
        <v>0</v>
      </c>
      <c r="M10" s="65">
        <f t="shared" ref="M10:M12" si="8">+IFERROR(J10/$I10,0)</f>
        <v>0</v>
      </c>
      <c r="N10" s="50">
        <f t="shared" ref="N10:N12" si="9">+IFERROR(K10/$I10,0)</f>
        <v>0</v>
      </c>
      <c r="O10" s="51">
        <f t="shared" ref="O10:O12" si="10">+IFERROR(L10/$I10,0)</f>
        <v>0</v>
      </c>
      <c r="AF10" s="238">
        <f t="shared" si="7"/>
        <v>0</v>
      </c>
      <c r="AG10" s="238">
        <f t="shared" si="4"/>
        <v>0</v>
      </c>
      <c r="AH10" s="238">
        <f t="shared" si="4"/>
        <v>0</v>
      </c>
      <c r="AJ10" s="102" t="e">
        <f t="shared" si="1"/>
        <v>#N/A</v>
      </c>
      <c r="AK10" s="102">
        <f t="shared" si="2"/>
        <v>0</v>
      </c>
      <c r="AL10" s="102" t="e">
        <f t="shared" si="5"/>
        <v>#N/A</v>
      </c>
    </row>
    <row r="11" spans="2:46" ht="15" customHeight="1" thickBot="1" x14ac:dyDescent="0.3">
      <c r="B11" s="44">
        <v>5</v>
      </c>
      <c r="C11" s="40"/>
      <c r="D11" s="30">
        <f t="shared" si="0"/>
        <v>0</v>
      </c>
      <c r="E11" s="40"/>
      <c r="F11" s="26">
        <f t="shared" si="3"/>
        <v>0</v>
      </c>
      <c r="H11" s="53" t="s">
        <v>5</v>
      </c>
      <c r="I11" s="64">
        <f>COUNTIF(C$7:C$26,H11)</f>
        <v>0</v>
      </c>
      <c r="J11" s="21">
        <f>COUNTIF($AH8:$AH27,J7)</f>
        <v>0</v>
      </c>
      <c r="K11" s="60">
        <f>COUNTIF($AH8:$AH27,K7)</f>
        <v>0</v>
      </c>
      <c r="L11" s="69">
        <f>COUNTIF($AH8:$AH27,L7)</f>
        <v>0</v>
      </c>
      <c r="M11" s="66">
        <f t="shared" si="8"/>
        <v>0</v>
      </c>
      <c r="N11" s="61">
        <f t="shared" si="9"/>
        <v>0</v>
      </c>
      <c r="O11" s="62">
        <f t="shared" si="10"/>
        <v>0</v>
      </c>
      <c r="AF11" s="238">
        <f t="shared" si="7"/>
        <v>0</v>
      </c>
      <c r="AG11" s="238">
        <f t="shared" si="4"/>
        <v>0</v>
      </c>
      <c r="AH11" s="238">
        <f t="shared" si="4"/>
        <v>0</v>
      </c>
      <c r="AJ11" s="102" t="e">
        <f t="shared" si="1"/>
        <v>#N/A</v>
      </c>
      <c r="AK11" s="102">
        <f t="shared" si="2"/>
        <v>0</v>
      </c>
      <c r="AL11" s="102" t="e">
        <f t="shared" si="5"/>
        <v>#N/A</v>
      </c>
      <c r="AN11" s="102" t="s">
        <v>13</v>
      </c>
      <c r="AO11" s="102">
        <v>1</v>
      </c>
    </row>
    <row r="12" spans="2:46" ht="15" customHeight="1" thickBot="1" x14ac:dyDescent="0.3">
      <c r="B12" s="42">
        <v>6</v>
      </c>
      <c r="C12" s="38"/>
      <c r="D12" s="28">
        <f t="shared" si="0"/>
        <v>0</v>
      </c>
      <c r="E12" s="38"/>
      <c r="F12" s="24">
        <f t="shared" si="3"/>
        <v>0</v>
      </c>
      <c r="H12" s="56" t="s">
        <v>8</v>
      </c>
      <c r="I12" s="35">
        <f>SUM(I9:I11)</f>
        <v>0</v>
      </c>
      <c r="J12" s="70">
        <f t="shared" ref="J12:L12" si="11">SUM(J9:J11)</f>
        <v>0</v>
      </c>
      <c r="K12" s="57">
        <f t="shared" si="11"/>
        <v>0</v>
      </c>
      <c r="L12" s="71">
        <f t="shared" si="11"/>
        <v>0</v>
      </c>
      <c r="M12" s="67">
        <f t="shared" si="8"/>
        <v>0</v>
      </c>
      <c r="N12" s="58">
        <f t="shared" si="9"/>
        <v>0</v>
      </c>
      <c r="O12" s="59">
        <f t="shared" si="10"/>
        <v>0</v>
      </c>
      <c r="AF12" s="238">
        <f t="shared" si="7"/>
        <v>0</v>
      </c>
      <c r="AG12" s="238">
        <f t="shared" si="4"/>
        <v>0</v>
      </c>
      <c r="AH12" s="238">
        <f t="shared" si="4"/>
        <v>0</v>
      </c>
      <c r="AJ12" s="102" t="e">
        <f t="shared" si="1"/>
        <v>#N/A</v>
      </c>
      <c r="AK12" s="102">
        <f t="shared" si="2"/>
        <v>0</v>
      </c>
      <c r="AL12" s="102" t="e">
        <f t="shared" si="5"/>
        <v>#N/A</v>
      </c>
      <c r="AN12" s="102" t="s">
        <v>14</v>
      </c>
      <c r="AO12" s="102">
        <v>0.5</v>
      </c>
    </row>
    <row r="13" spans="2:46" ht="15" customHeight="1" thickBot="1" x14ac:dyDescent="0.3">
      <c r="B13" s="43">
        <v>7</v>
      </c>
      <c r="C13" s="39"/>
      <c r="D13" s="29">
        <f t="shared" si="0"/>
        <v>0</v>
      </c>
      <c r="E13" s="39"/>
      <c r="F13" s="25">
        <f t="shared" si="3"/>
        <v>0</v>
      </c>
      <c r="H13" s="133"/>
      <c r="I13" s="134"/>
      <c r="J13" s="134"/>
      <c r="K13" s="134"/>
      <c r="L13" s="134"/>
      <c r="M13" s="134"/>
      <c r="N13" s="135"/>
      <c r="O13" s="136"/>
      <c r="P13" s="2"/>
      <c r="Q13" s="100"/>
      <c r="R13" s="100"/>
      <c r="S13" s="100"/>
      <c r="T13" s="100"/>
      <c r="U13" s="100"/>
      <c r="V13" s="237"/>
      <c r="W13" s="237"/>
      <c r="X13" s="237"/>
      <c r="Y13" s="237"/>
      <c r="Z13" s="237"/>
      <c r="AA13" s="237"/>
      <c r="AB13" s="237"/>
      <c r="AC13" s="237"/>
      <c r="AD13" s="237"/>
      <c r="AF13" s="238">
        <f t="shared" si="7"/>
        <v>0</v>
      </c>
      <c r="AG13" s="238">
        <f t="shared" si="4"/>
        <v>0</v>
      </c>
      <c r="AH13" s="238">
        <f t="shared" si="4"/>
        <v>0</v>
      </c>
      <c r="AJ13" s="102" t="e">
        <f t="shared" si="1"/>
        <v>#N/A</v>
      </c>
      <c r="AK13" s="102">
        <f t="shared" si="2"/>
        <v>0</v>
      </c>
      <c r="AL13" s="102" t="e">
        <f t="shared" si="5"/>
        <v>#N/A</v>
      </c>
      <c r="AN13" s="102" t="s">
        <v>15</v>
      </c>
      <c r="AO13" s="102">
        <v>2</v>
      </c>
    </row>
    <row r="14" spans="2:46" ht="15" customHeight="1" thickBot="1" x14ac:dyDescent="0.3">
      <c r="B14" s="43">
        <v>8</v>
      </c>
      <c r="C14" s="39"/>
      <c r="D14" s="29">
        <f t="shared" si="0"/>
        <v>0</v>
      </c>
      <c r="E14" s="39"/>
      <c r="F14" s="25">
        <f t="shared" si="3"/>
        <v>0</v>
      </c>
      <c r="H14" s="221" t="s">
        <v>25</v>
      </c>
      <c r="I14" s="222"/>
      <c r="J14" s="95" t="s">
        <v>15</v>
      </c>
      <c r="K14" s="76" t="s">
        <v>13</v>
      </c>
      <c r="L14" s="77" t="s">
        <v>14</v>
      </c>
      <c r="M14" s="94" t="s">
        <v>8</v>
      </c>
      <c r="N14" s="76" t="s">
        <v>8</v>
      </c>
      <c r="O14" s="77" t="s">
        <v>22</v>
      </c>
      <c r="P14" s="2"/>
      <c r="Q14" s="100"/>
      <c r="R14" s="100"/>
      <c r="S14" s="100"/>
      <c r="T14" s="100"/>
      <c r="U14" s="100"/>
      <c r="V14" s="237"/>
      <c r="W14" s="237"/>
      <c r="X14" s="237"/>
      <c r="Y14" s="237"/>
      <c r="Z14" s="237"/>
      <c r="AA14" s="237"/>
      <c r="AB14" s="237"/>
      <c r="AC14" s="237"/>
      <c r="AD14" s="237"/>
      <c r="AF14" s="238">
        <f t="shared" si="7"/>
        <v>0</v>
      </c>
      <c r="AG14" s="238">
        <f t="shared" si="4"/>
        <v>0</v>
      </c>
      <c r="AH14" s="238">
        <f t="shared" si="4"/>
        <v>0</v>
      </c>
      <c r="AJ14" s="102" t="e">
        <f t="shared" si="1"/>
        <v>#N/A</v>
      </c>
      <c r="AK14" s="102">
        <f t="shared" si="2"/>
        <v>0</v>
      </c>
      <c r="AL14" s="102" t="e">
        <f t="shared" si="5"/>
        <v>#N/A</v>
      </c>
    </row>
    <row r="15" spans="2:46" ht="15" customHeight="1" thickBot="1" x14ac:dyDescent="0.3">
      <c r="B15" s="43">
        <v>9</v>
      </c>
      <c r="C15" s="39"/>
      <c r="D15" s="29">
        <f t="shared" si="0"/>
        <v>0</v>
      </c>
      <c r="E15" s="39"/>
      <c r="F15" s="25">
        <f t="shared" si="3"/>
        <v>0</v>
      </c>
      <c r="H15" s="6" t="s">
        <v>1</v>
      </c>
      <c r="I15" s="6" t="s">
        <v>6</v>
      </c>
      <c r="J15" s="46" t="s">
        <v>26</v>
      </c>
      <c r="K15" s="86" t="s">
        <v>26</v>
      </c>
      <c r="L15" s="87" t="s">
        <v>26</v>
      </c>
      <c r="M15" s="88" t="s">
        <v>26</v>
      </c>
      <c r="N15" s="86" t="s">
        <v>21</v>
      </c>
      <c r="O15" s="87" t="s">
        <v>19</v>
      </c>
      <c r="AF15" s="238">
        <f t="shared" si="7"/>
        <v>0</v>
      </c>
      <c r="AG15" s="238">
        <f t="shared" si="4"/>
        <v>0</v>
      </c>
      <c r="AH15" s="238">
        <f t="shared" si="4"/>
        <v>0</v>
      </c>
      <c r="AJ15" s="102" t="e">
        <f t="shared" si="1"/>
        <v>#N/A</v>
      </c>
      <c r="AK15" s="102">
        <f t="shared" si="2"/>
        <v>0</v>
      </c>
      <c r="AL15" s="102" t="e">
        <f t="shared" si="5"/>
        <v>#N/A</v>
      </c>
    </row>
    <row r="16" spans="2:46" ht="15" customHeight="1" thickBot="1" x14ac:dyDescent="0.3">
      <c r="B16" s="44">
        <v>10</v>
      </c>
      <c r="C16" s="40"/>
      <c r="D16" s="30">
        <f t="shared" si="0"/>
        <v>0</v>
      </c>
      <c r="E16" s="40"/>
      <c r="F16" s="26">
        <f t="shared" si="3"/>
        <v>0</v>
      </c>
      <c r="H16" s="89" t="s">
        <v>3</v>
      </c>
      <c r="I16" s="92">
        <f>+I9*100000</f>
        <v>0</v>
      </c>
      <c r="J16" s="96">
        <f>+J9*2*100000</f>
        <v>0</v>
      </c>
      <c r="K16" s="17">
        <f>+K9*100000</f>
        <v>0</v>
      </c>
      <c r="L16" s="17">
        <f>+L9*50000</f>
        <v>0</v>
      </c>
      <c r="M16" s="90">
        <f>SUM(J16:L16)</f>
        <v>0</v>
      </c>
      <c r="N16" s="17">
        <f>+M16-I16</f>
        <v>0</v>
      </c>
      <c r="O16" s="240">
        <f>+IFERROR(N16/I16,0)</f>
        <v>0</v>
      </c>
      <c r="AF16" s="238">
        <f t="shared" si="7"/>
        <v>0</v>
      </c>
      <c r="AG16" s="238">
        <f t="shared" si="4"/>
        <v>0</v>
      </c>
      <c r="AH16" s="238">
        <f t="shared" si="4"/>
        <v>0</v>
      </c>
      <c r="AJ16" s="102" t="e">
        <f t="shared" si="1"/>
        <v>#N/A</v>
      </c>
      <c r="AK16" s="102">
        <f t="shared" si="2"/>
        <v>0</v>
      </c>
      <c r="AL16" s="102" t="e">
        <f t="shared" si="5"/>
        <v>#N/A</v>
      </c>
    </row>
    <row r="17" spans="2:38" ht="15" customHeight="1" x14ac:dyDescent="0.25">
      <c r="B17" s="42">
        <v>11</v>
      </c>
      <c r="C17" s="38"/>
      <c r="D17" s="28">
        <f t="shared" si="0"/>
        <v>0</v>
      </c>
      <c r="E17" s="38"/>
      <c r="F17" s="24">
        <f t="shared" si="3"/>
        <v>0</v>
      </c>
      <c r="H17" s="43" t="s">
        <v>4</v>
      </c>
      <c r="I17" s="93">
        <f>+I10*200000</f>
        <v>0</v>
      </c>
      <c r="J17" s="97">
        <f>+J10*4*200000</f>
        <v>0</v>
      </c>
      <c r="K17" s="14">
        <f>+K10*200000</f>
        <v>0</v>
      </c>
      <c r="L17" s="14">
        <f>+L10*100000</f>
        <v>0</v>
      </c>
      <c r="M17" s="91">
        <f t="shared" ref="M17:M18" si="12">SUM(J17:L17)</f>
        <v>0</v>
      </c>
      <c r="N17" s="14">
        <f t="shared" ref="N17:N19" si="13">+M17-I17</f>
        <v>0</v>
      </c>
      <c r="O17" s="241">
        <f t="shared" ref="O17:O19" si="14">+IFERROR(N17/I17,0)</f>
        <v>0</v>
      </c>
      <c r="AF17" s="238">
        <f t="shared" si="7"/>
        <v>0</v>
      </c>
      <c r="AG17" s="238">
        <f t="shared" si="4"/>
        <v>0</v>
      </c>
      <c r="AH17" s="238">
        <f t="shared" si="4"/>
        <v>0</v>
      </c>
      <c r="AJ17" s="102" t="e">
        <f t="shared" si="1"/>
        <v>#N/A</v>
      </c>
      <c r="AK17" s="102">
        <f t="shared" si="2"/>
        <v>0</v>
      </c>
      <c r="AL17" s="102" t="e">
        <f t="shared" si="5"/>
        <v>#N/A</v>
      </c>
    </row>
    <row r="18" spans="2:38" ht="15" customHeight="1" thickBot="1" x14ac:dyDescent="0.3">
      <c r="B18" s="43">
        <v>12</v>
      </c>
      <c r="C18" s="39"/>
      <c r="D18" s="29">
        <f t="shared" si="0"/>
        <v>0</v>
      </c>
      <c r="E18" s="39"/>
      <c r="F18" s="25">
        <f t="shared" si="3"/>
        <v>0</v>
      </c>
      <c r="H18" s="45" t="s">
        <v>5</v>
      </c>
      <c r="I18" s="126">
        <f>+I11*400000</f>
        <v>0</v>
      </c>
      <c r="J18" s="127">
        <f>+J11*6*400000</f>
        <v>0</v>
      </c>
      <c r="K18" s="128">
        <f>+K11*400000</f>
        <v>0</v>
      </c>
      <c r="L18" s="128">
        <f>+L11*200000</f>
        <v>0</v>
      </c>
      <c r="M18" s="129">
        <f t="shared" si="12"/>
        <v>0</v>
      </c>
      <c r="N18" s="128">
        <f t="shared" si="13"/>
        <v>0</v>
      </c>
      <c r="O18" s="242">
        <f t="shared" si="14"/>
        <v>0</v>
      </c>
      <c r="AF18" s="238">
        <f t="shared" si="7"/>
        <v>0</v>
      </c>
      <c r="AG18" s="238">
        <f t="shared" si="4"/>
        <v>0</v>
      </c>
      <c r="AH18" s="238">
        <f t="shared" si="4"/>
        <v>0</v>
      </c>
      <c r="AJ18" s="102" t="e">
        <f t="shared" si="1"/>
        <v>#N/A</v>
      </c>
      <c r="AK18" s="102">
        <f t="shared" si="2"/>
        <v>0</v>
      </c>
      <c r="AL18" s="102" t="e">
        <f t="shared" si="5"/>
        <v>#N/A</v>
      </c>
    </row>
    <row r="19" spans="2:38" ht="15" customHeight="1" thickBot="1" x14ac:dyDescent="0.3">
      <c r="B19" s="43">
        <v>13</v>
      </c>
      <c r="C19" s="39"/>
      <c r="D19" s="29">
        <f t="shared" si="0"/>
        <v>0</v>
      </c>
      <c r="E19" s="39"/>
      <c r="F19" s="25">
        <f t="shared" si="3"/>
        <v>0</v>
      </c>
      <c r="H19" s="6" t="s">
        <v>8</v>
      </c>
      <c r="I19" s="130">
        <f>SUM(I16:I18)</f>
        <v>0</v>
      </c>
      <c r="J19" s="131">
        <f>SUM(J16:J18)</f>
        <v>0</v>
      </c>
      <c r="K19" s="47">
        <f t="shared" ref="K19:M19" si="15">SUM(K16:K18)</f>
        <v>0</v>
      </c>
      <c r="L19" s="47">
        <f t="shared" si="15"/>
        <v>0</v>
      </c>
      <c r="M19" s="132">
        <f t="shared" si="15"/>
        <v>0</v>
      </c>
      <c r="N19" s="47">
        <f t="shared" si="13"/>
        <v>0</v>
      </c>
      <c r="O19" s="243">
        <f t="shared" si="14"/>
        <v>0</v>
      </c>
      <c r="AF19" s="238">
        <f t="shared" si="7"/>
        <v>0</v>
      </c>
      <c r="AG19" s="238">
        <f t="shared" si="4"/>
        <v>0</v>
      </c>
      <c r="AH19" s="238">
        <f t="shared" si="4"/>
        <v>0</v>
      </c>
      <c r="AJ19" s="102" t="e">
        <f t="shared" si="1"/>
        <v>#N/A</v>
      </c>
      <c r="AK19" s="102">
        <f t="shared" si="2"/>
        <v>0</v>
      </c>
      <c r="AL19" s="102" t="e">
        <f t="shared" si="5"/>
        <v>#N/A</v>
      </c>
    </row>
    <row r="20" spans="2:38" ht="15" customHeight="1" x14ac:dyDescent="0.25">
      <c r="B20" s="43">
        <v>14</v>
      </c>
      <c r="C20" s="39"/>
      <c r="D20" s="29">
        <f t="shared" si="0"/>
        <v>0</v>
      </c>
      <c r="E20" s="39"/>
      <c r="F20" s="25">
        <f t="shared" si="3"/>
        <v>0</v>
      </c>
      <c r="AF20" s="238">
        <f t="shared" si="7"/>
        <v>0</v>
      </c>
      <c r="AG20" s="238">
        <f t="shared" si="4"/>
        <v>0</v>
      </c>
      <c r="AH20" s="238">
        <f t="shared" si="4"/>
        <v>0</v>
      </c>
      <c r="AJ20" s="102" t="e">
        <f t="shared" si="1"/>
        <v>#N/A</v>
      </c>
      <c r="AK20" s="102">
        <f t="shared" si="2"/>
        <v>0</v>
      </c>
      <c r="AL20" s="102" t="e">
        <f t="shared" si="5"/>
        <v>#N/A</v>
      </c>
    </row>
    <row r="21" spans="2:38" ht="15" customHeight="1" thickBot="1" x14ac:dyDescent="0.3">
      <c r="B21" s="44">
        <v>15</v>
      </c>
      <c r="C21" s="40"/>
      <c r="D21" s="30">
        <f t="shared" si="0"/>
        <v>0</v>
      </c>
      <c r="E21" s="40"/>
      <c r="F21" s="26">
        <f t="shared" si="3"/>
        <v>0</v>
      </c>
      <c r="AF21" s="238">
        <f t="shared" si="7"/>
        <v>0</v>
      </c>
      <c r="AG21" s="238">
        <f t="shared" si="4"/>
        <v>0</v>
      </c>
      <c r="AH21" s="238">
        <f t="shared" si="4"/>
        <v>0</v>
      </c>
      <c r="AJ21" s="102" t="e">
        <f t="shared" si="1"/>
        <v>#N/A</v>
      </c>
      <c r="AK21" s="102">
        <f t="shared" si="2"/>
        <v>0</v>
      </c>
      <c r="AL21" s="102" t="e">
        <f t="shared" si="5"/>
        <v>#N/A</v>
      </c>
    </row>
    <row r="22" spans="2:38" ht="15" customHeight="1" thickBot="1" x14ac:dyDescent="0.3">
      <c r="B22" s="42">
        <v>16</v>
      </c>
      <c r="C22" s="38"/>
      <c r="D22" s="28">
        <f t="shared" si="0"/>
        <v>0</v>
      </c>
      <c r="E22" s="38"/>
      <c r="F22" s="24">
        <f t="shared" si="3"/>
        <v>0</v>
      </c>
      <c r="I22" s="223" t="s">
        <v>27</v>
      </c>
      <c r="J22" s="224"/>
      <c r="K22" s="224"/>
      <c r="L22" s="224"/>
      <c r="M22" s="224"/>
      <c r="N22" s="224"/>
      <c r="O22" s="225"/>
      <c r="AF22" s="238">
        <f t="shared" si="7"/>
        <v>0</v>
      </c>
      <c r="AG22" s="238">
        <f t="shared" si="4"/>
        <v>0</v>
      </c>
      <c r="AH22" s="238">
        <f t="shared" si="4"/>
        <v>0</v>
      </c>
      <c r="AJ22" s="102" t="e">
        <f t="shared" si="1"/>
        <v>#N/A</v>
      </c>
      <c r="AK22" s="102">
        <f t="shared" si="2"/>
        <v>0</v>
      </c>
      <c r="AL22" s="102" t="e">
        <f t="shared" si="5"/>
        <v>#N/A</v>
      </c>
    </row>
    <row r="23" spans="2:38" ht="15" customHeight="1" x14ac:dyDescent="0.25">
      <c r="B23" s="43">
        <v>17</v>
      </c>
      <c r="C23" s="39"/>
      <c r="D23" s="29">
        <f t="shared" si="0"/>
        <v>0</v>
      </c>
      <c r="E23" s="39"/>
      <c r="F23" s="25">
        <f t="shared" si="3"/>
        <v>0</v>
      </c>
      <c r="AF23" s="238">
        <f t="shared" si="7"/>
        <v>0</v>
      </c>
      <c r="AG23" s="238">
        <f t="shared" si="4"/>
        <v>0</v>
      </c>
      <c r="AH23" s="238">
        <f t="shared" si="4"/>
        <v>0</v>
      </c>
      <c r="AJ23" s="102" t="e">
        <f t="shared" si="1"/>
        <v>#N/A</v>
      </c>
      <c r="AK23" s="102">
        <f t="shared" si="2"/>
        <v>0</v>
      </c>
      <c r="AL23" s="102" t="e">
        <f t="shared" si="5"/>
        <v>#N/A</v>
      </c>
    </row>
    <row r="24" spans="2:38" ht="15" customHeight="1" x14ac:dyDescent="0.25">
      <c r="B24" s="43">
        <v>18</v>
      </c>
      <c r="C24" s="39"/>
      <c r="D24" s="29">
        <f t="shared" si="0"/>
        <v>0</v>
      </c>
      <c r="E24" s="39"/>
      <c r="F24" s="25">
        <f t="shared" si="3"/>
        <v>0</v>
      </c>
      <c r="AF24" s="238">
        <f t="shared" si="7"/>
        <v>0</v>
      </c>
      <c r="AG24" s="238">
        <f t="shared" ref="AG24:AG27" si="16">IF($C23=AG$7,$E23,0)</f>
        <v>0</v>
      </c>
      <c r="AH24" s="238">
        <f t="shared" ref="AH24:AH27" si="17">IF($C23=AH$7,$E23,0)</f>
        <v>0</v>
      </c>
      <c r="AJ24" s="102" t="e">
        <f t="shared" si="1"/>
        <v>#N/A</v>
      </c>
      <c r="AK24" s="102">
        <f t="shared" si="2"/>
        <v>0</v>
      </c>
      <c r="AL24" s="102" t="e">
        <f t="shared" si="5"/>
        <v>#N/A</v>
      </c>
    </row>
    <row r="25" spans="2:38" ht="15" customHeight="1" x14ac:dyDescent="0.25">
      <c r="B25" s="43">
        <v>19</v>
      </c>
      <c r="C25" s="39"/>
      <c r="D25" s="29">
        <f t="shared" si="0"/>
        <v>0</v>
      </c>
      <c r="E25" s="39"/>
      <c r="F25" s="25">
        <f t="shared" si="3"/>
        <v>0</v>
      </c>
      <c r="AF25" s="238">
        <f t="shared" si="7"/>
        <v>0</v>
      </c>
      <c r="AG25" s="238">
        <f t="shared" si="16"/>
        <v>0</v>
      </c>
      <c r="AH25" s="238">
        <f t="shared" si="17"/>
        <v>0</v>
      </c>
      <c r="AJ25" s="102" t="e">
        <f t="shared" si="1"/>
        <v>#N/A</v>
      </c>
      <c r="AK25" s="102">
        <f t="shared" si="2"/>
        <v>0</v>
      </c>
      <c r="AL25" s="102" t="e">
        <f t="shared" si="5"/>
        <v>#N/A</v>
      </c>
    </row>
    <row r="26" spans="2:38" ht="15" customHeight="1" thickBot="1" x14ac:dyDescent="0.3">
      <c r="B26" s="45">
        <v>20</v>
      </c>
      <c r="C26" s="41"/>
      <c r="D26" s="31">
        <f t="shared" si="0"/>
        <v>0</v>
      </c>
      <c r="E26" s="41"/>
      <c r="F26" s="32">
        <f t="shared" si="3"/>
        <v>0</v>
      </c>
      <c r="AF26" s="238">
        <f t="shared" si="7"/>
        <v>0</v>
      </c>
      <c r="AG26" s="238">
        <f t="shared" si="16"/>
        <v>0</v>
      </c>
      <c r="AH26" s="238">
        <f t="shared" si="17"/>
        <v>0</v>
      </c>
      <c r="AJ26" s="102" t="e">
        <f t="shared" si="1"/>
        <v>#N/A</v>
      </c>
      <c r="AK26" s="102">
        <f t="shared" si="2"/>
        <v>0</v>
      </c>
      <c r="AL26" s="102" t="e">
        <f t="shared" si="5"/>
        <v>#N/A</v>
      </c>
    </row>
    <row r="27" spans="2:38" ht="15" customHeight="1" thickBot="1" x14ac:dyDescent="0.3">
      <c r="B27" s="46" t="s">
        <v>8</v>
      </c>
      <c r="C27" s="33"/>
      <c r="D27" s="47">
        <f>SUM(D7:D26)</f>
        <v>0</v>
      </c>
      <c r="E27" s="48"/>
      <c r="F27" s="49">
        <f>SUM(F7:F26)</f>
        <v>0</v>
      </c>
      <c r="AF27" s="238">
        <f t="shared" si="7"/>
        <v>0</v>
      </c>
      <c r="AG27" s="238">
        <f t="shared" si="16"/>
        <v>0</v>
      </c>
      <c r="AH27" s="238">
        <f t="shared" si="17"/>
        <v>0</v>
      </c>
    </row>
    <row r="28" spans="2:38" ht="15" customHeight="1" x14ac:dyDescent="0.25">
      <c r="B28" s="8" t="s">
        <v>9</v>
      </c>
      <c r="C28" s="9"/>
      <c r="D28" s="36">
        <v>4000000</v>
      </c>
    </row>
    <row r="29" spans="2:38" ht="15" customHeight="1" thickBot="1" x14ac:dyDescent="0.3">
      <c r="B29" s="34"/>
      <c r="C29" s="35"/>
      <c r="D29" s="37" t="str">
        <f>IF(D28&gt;=D27,"OK","Recheck")</f>
        <v>OK</v>
      </c>
    </row>
    <row r="48" spans="2:46" s="99" customFormat="1" x14ac:dyDescent="0.25">
      <c r="B48" s="100"/>
      <c r="C48" s="100"/>
      <c r="D48" s="101"/>
      <c r="E48" s="100"/>
      <c r="H48" s="100"/>
      <c r="I48" s="100"/>
      <c r="J48" s="100"/>
      <c r="K48" s="100"/>
      <c r="L48" s="100"/>
      <c r="M48" s="100"/>
      <c r="V48" s="236"/>
      <c r="W48" s="236"/>
      <c r="X48" s="236"/>
      <c r="Y48" s="236"/>
      <c r="Z48" s="236"/>
      <c r="AA48" s="236"/>
      <c r="AB48" s="236"/>
      <c r="AC48" s="236"/>
      <c r="AD48" s="236"/>
      <c r="AE48" s="102"/>
      <c r="AF48" s="238"/>
      <c r="AG48" s="238"/>
      <c r="AH48" s="238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</row>
    <row r="49" spans="2:46" s="99" customFormat="1" x14ac:dyDescent="0.25">
      <c r="B49" s="100"/>
      <c r="C49" s="100"/>
      <c r="D49" s="101"/>
      <c r="E49" s="100"/>
      <c r="H49" s="100"/>
      <c r="I49" s="100"/>
      <c r="J49" s="100"/>
      <c r="K49" s="100"/>
      <c r="L49" s="100"/>
      <c r="M49" s="100"/>
      <c r="V49" s="236"/>
      <c r="W49" s="236"/>
      <c r="X49" s="236"/>
      <c r="Y49" s="236"/>
      <c r="Z49" s="236"/>
      <c r="AA49" s="236"/>
      <c r="AB49" s="236"/>
      <c r="AC49" s="236"/>
      <c r="AD49" s="236"/>
      <c r="AE49" s="102"/>
      <c r="AF49" s="238"/>
      <c r="AG49" s="238"/>
      <c r="AH49" s="238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</row>
    <row r="50" spans="2:46" s="99" customFormat="1" x14ac:dyDescent="0.25">
      <c r="B50" s="100"/>
      <c r="C50" s="100"/>
      <c r="D50" s="101"/>
      <c r="E50" s="100"/>
      <c r="H50" s="100"/>
      <c r="I50" s="100"/>
      <c r="J50" s="100"/>
      <c r="K50" s="100"/>
      <c r="L50" s="100"/>
      <c r="M50" s="100"/>
      <c r="V50" s="236"/>
      <c r="W50" s="236"/>
      <c r="X50" s="236"/>
      <c r="Y50" s="236"/>
      <c r="Z50" s="236"/>
      <c r="AA50" s="236"/>
      <c r="AB50" s="236"/>
      <c r="AC50" s="236"/>
      <c r="AD50" s="236"/>
      <c r="AE50" s="102"/>
      <c r="AF50" s="238"/>
      <c r="AG50" s="238"/>
      <c r="AH50" s="238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</row>
    <row r="51" spans="2:46" s="99" customFormat="1" x14ac:dyDescent="0.25">
      <c r="B51" s="100"/>
      <c r="C51" s="100"/>
      <c r="D51" s="101"/>
      <c r="E51" s="100"/>
      <c r="H51" s="100"/>
      <c r="I51" s="100"/>
      <c r="J51" s="100"/>
      <c r="K51" s="100"/>
      <c r="L51" s="100"/>
      <c r="M51" s="100"/>
      <c r="V51" s="236"/>
      <c r="W51" s="236"/>
      <c r="X51" s="236"/>
      <c r="Y51" s="236"/>
      <c r="Z51" s="236"/>
      <c r="AA51" s="236"/>
      <c r="AB51" s="236"/>
      <c r="AC51" s="236"/>
      <c r="AD51" s="236"/>
      <c r="AE51" s="102"/>
      <c r="AF51" s="238"/>
      <c r="AG51" s="238"/>
      <c r="AH51" s="238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</row>
    <row r="52" spans="2:46" s="99" customFormat="1" x14ac:dyDescent="0.25">
      <c r="B52" s="100"/>
      <c r="C52" s="100"/>
      <c r="D52" s="101"/>
      <c r="E52" s="100"/>
      <c r="H52" s="100"/>
      <c r="I52" s="100"/>
      <c r="J52" s="100"/>
      <c r="K52" s="100"/>
      <c r="L52" s="100"/>
      <c r="M52" s="100"/>
      <c r="V52" s="236"/>
      <c r="W52" s="236"/>
      <c r="X52" s="236"/>
      <c r="Y52" s="236"/>
      <c r="Z52" s="236"/>
      <c r="AA52" s="236"/>
      <c r="AB52" s="236"/>
      <c r="AC52" s="236"/>
      <c r="AD52" s="236"/>
      <c r="AE52" s="102"/>
      <c r="AF52" s="238"/>
      <c r="AG52" s="238"/>
      <c r="AH52" s="238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</row>
    <row r="53" spans="2:46" s="99" customFormat="1" x14ac:dyDescent="0.25">
      <c r="B53" s="100"/>
      <c r="C53" s="100"/>
      <c r="D53" s="101"/>
      <c r="E53" s="100"/>
      <c r="H53" s="100"/>
      <c r="I53" s="100"/>
      <c r="J53" s="100"/>
      <c r="K53" s="100"/>
      <c r="L53" s="100"/>
      <c r="M53" s="100"/>
      <c r="V53" s="236"/>
      <c r="W53" s="236"/>
      <c r="X53" s="236"/>
      <c r="Y53" s="236"/>
      <c r="Z53" s="236"/>
      <c r="AA53" s="236"/>
      <c r="AB53" s="236"/>
      <c r="AC53" s="236"/>
      <c r="AD53" s="236"/>
      <c r="AE53" s="102"/>
      <c r="AF53" s="238"/>
      <c r="AG53" s="238"/>
      <c r="AH53" s="238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</row>
    <row r="54" spans="2:46" s="99" customFormat="1" x14ac:dyDescent="0.25">
      <c r="B54" s="100"/>
      <c r="C54" s="100"/>
      <c r="D54" s="101"/>
      <c r="E54" s="100"/>
      <c r="H54" s="100"/>
      <c r="I54" s="100"/>
      <c r="J54" s="100"/>
      <c r="K54" s="100"/>
      <c r="L54" s="100"/>
      <c r="M54" s="100"/>
      <c r="V54" s="236"/>
      <c r="W54" s="236"/>
      <c r="X54" s="236"/>
      <c r="Y54" s="236"/>
      <c r="Z54" s="236"/>
      <c r="AA54" s="236"/>
      <c r="AB54" s="236"/>
      <c r="AC54" s="236"/>
      <c r="AD54" s="236"/>
      <c r="AE54" s="102"/>
      <c r="AF54" s="238"/>
      <c r="AG54" s="238"/>
      <c r="AH54" s="238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</row>
    <row r="55" spans="2:46" s="99" customFormat="1" x14ac:dyDescent="0.25">
      <c r="B55" s="100"/>
      <c r="C55" s="100"/>
      <c r="D55" s="101"/>
      <c r="E55" s="100"/>
      <c r="H55" s="100"/>
      <c r="I55" s="100"/>
      <c r="J55" s="100"/>
      <c r="K55" s="100"/>
      <c r="L55" s="100"/>
      <c r="M55" s="100"/>
      <c r="V55" s="236"/>
      <c r="W55" s="236"/>
      <c r="X55" s="236"/>
      <c r="Y55" s="236"/>
      <c r="Z55" s="236"/>
      <c r="AA55" s="236"/>
      <c r="AB55" s="236"/>
      <c r="AC55" s="236"/>
      <c r="AD55" s="236"/>
      <c r="AE55" s="102"/>
      <c r="AF55" s="238"/>
      <c r="AG55" s="238"/>
      <c r="AH55" s="238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</row>
    <row r="56" spans="2:46" s="99" customFormat="1" x14ac:dyDescent="0.25">
      <c r="B56" s="100"/>
      <c r="C56" s="100"/>
      <c r="D56" s="101"/>
      <c r="E56" s="100"/>
      <c r="H56" s="100"/>
      <c r="I56" s="100"/>
      <c r="J56" s="100"/>
      <c r="K56" s="100"/>
      <c r="L56" s="100"/>
      <c r="M56" s="100"/>
      <c r="V56" s="236"/>
      <c r="W56" s="236"/>
      <c r="X56" s="236"/>
      <c r="Y56" s="236"/>
      <c r="Z56" s="236"/>
      <c r="AA56" s="236"/>
      <c r="AB56" s="236"/>
      <c r="AC56" s="236"/>
      <c r="AD56" s="236"/>
      <c r="AE56" s="102"/>
      <c r="AF56" s="238"/>
      <c r="AG56" s="238"/>
      <c r="AH56" s="238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</row>
    <row r="57" spans="2:46" s="99" customFormat="1" x14ac:dyDescent="0.25">
      <c r="B57" s="100"/>
      <c r="C57" s="100"/>
      <c r="D57" s="101"/>
      <c r="E57" s="100"/>
      <c r="H57" s="100"/>
      <c r="I57" s="100"/>
      <c r="J57" s="100"/>
      <c r="K57" s="100"/>
      <c r="L57" s="100"/>
      <c r="M57" s="100"/>
      <c r="V57" s="236"/>
      <c r="W57" s="236"/>
      <c r="X57" s="236"/>
      <c r="Y57" s="236"/>
      <c r="Z57" s="236"/>
      <c r="AA57" s="236"/>
      <c r="AB57" s="236"/>
      <c r="AC57" s="236"/>
      <c r="AD57" s="236"/>
      <c r="AE57" s="102"/>
      <c r="AF57" s="238"/>
      <c r="AG57" s="238"/>
      <c r="AH57" s="238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</row>
    <row r="58" spans="2:46" s="99" customFormat="1" x14ac:dyDescent="0.25">
      <c r="B58" s="100"/>
      <c r="C58" s="100"/>
      <c r="D58" s="101"/>
      <c r="E58" s="100"/>
      <c r="H58" s="100"/>
      <c r="I58" s="100"/>
      <c r="J58" s="100"/>
      <c r="K58" s="100"/>
      <c r="L58" s="100"/>
      <c r="M58" s="100"/>
      <c r="V58" s="236"/>
      <c r="W58" s="236"/>
      <c r="X58" s="236"/>
      <c r="Y58" s="236"/>
      <c r="Z58" s="236"/>
      <c r="AA58" s="236"/>
      <c r="AB58" s="236"/>
      <c r="AC58" s="236"/>
      <c r="AD58" s="236"/>
      <c r="AE58" s="102"/>
      <c r="AF58" s="238"/>
      <c r="AG58" s="238"/>
      <c r="AH58" s="238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spans="2:46" s="99" customFormat="1" x14ac:dyDescent="0.25">
      <c r="B59" s="100"/>
      <c r="C59" s="100"/>
      <c r="D59" s="101"/>
      <c r="E59" s="100"/>
      <c r="H59" s="100"/>
      <c r="I59" s="100"/>
      <c r="J59" s="100"/>
      <c r="K59" s="100"/>
      <c r="L59" s="100"/>
      <c r="M59" s="100"/>
      <c r="V59" s="236"/>
      <c r="W59" s="236"/>
      <c r="X59" s="236"/>
      <c r="Y59" s="236"/>
      <c r="Z59" s="236"/>
      <c r="AA59" s="236"/>
      <c r="AB59" s="236"/>
      <c r="AC59" s="236"/>
      <c r="AD59" s="236"/>
      <c r="AE59" s="102"/>
      <c r="AF59" s="238"/>
      <c r="AG59" s="238"/>
      <c r="AH59" s="238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spans="2:46" s="99" customFormat="1" x14ac:dyDescent="0.25">
      <c r="B60" s="100"/>
      <c r="C60" s="100"/>
      <c r="D60" s="101"/>
      <c r="E60" s="100"/>
      <c r="H60" s="100"/>
      <c r="I60" s="100"/>
      <c r="J60" s="100"/>
      <c r="K60" s="100"/>
      <c r="L60" s="100"/>
      <c r="M60" s="100"/>
      <c r="V60" s="236"/>
      <c r="W60" s="236"/>
      <c r="X60" s="236"/>
      <c r="Y60" s="236"/>
      <c r="Z60" s="236"/>
      <c r="AA60" s="236"/>
      <c r="AB60" s="236"/>
      <c r="AC60" s="236"/>
      <c r="AD60" s="236"/>
      <c r="AE60" s="102"/>
      <c r="AF60" s="238"/>
      <c r="AG60" s="238"/>
      <c r="AH60" s="238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</row>
    <row r="61" spans="2:46" s="99" customFormat="1" x14ac:dyDescent="0.25">
      <c r="B61" s="100"/>
      <c r="C61" s="100"/>
      <c r="D61" s="101"/>
      <c r="E61" s="100"/>
      <c r="H61" s="100"/>
      <c r="I61" s="100"/>
      <c r="J61" s="100"/>
      <c r="K61" s="100"/>
      <c r="L61" s="100"/>
      <c r="M61" s="100"/>
      <c r="V61" s="236"/>
      <c r="W61" s="236"/>
      <c r="X61" s="236"/>
      <c r="Y61" s="236"/>
      <c r="Z61" s="236"/>
      <c r="AA61" s="236"/>
      <c r="AB61" s="236"/>
      <c r="AC61" s="236"/>
      <c r="AD61" s="236"/>
      <c r="AE61" s="102"/>
      <c r="AF61" s="238"/>
      <c r="AG61" s="238"/>
      <c r="AH61" s="238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</row>
    <row r="62" spans="2:46" s="99" customFormat="1" x14ac:dyDescent="0.25">
      <c r="B62" s="100"/>
      <c r="C62" s="100"/>
      <c r="D62" s="101"/>
      <c r="E62" s="100"/>
      <c r="H62" s="100"/>
      <c r="I62" s="100"/>
      <c r="J62" s="100"/>
      <c r="K62" s="100"/>
      <c r="L62" s="100"/>
      <c r="M62" s="100"/>
      <c r="V62" s="236"/>
      <c r="W62" s="236"/>
      <c r="X62" s="236"/>
      <c r="Y62" s="236"/>
      <c r="Z62" s="236"/>
      <c r="AA62" s="236"/>
      <c r="AB62" s="236"/>
      <c r="AC62" s="236"/>
      <c r="AD62" s="236"/>
      <c r="AE62" s="102"/>
      <c r="AF62" s="238"/>
      <c r="AG62" s="238"/>
      <c r="AH62" s="238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</row>
    <row r="63" spans="2:46" s="99" customFormat="1" x14ac:dyDescent="0.25">
      <c r="B63" s="100"/>
      <c r="C63" s="100"/>
      <c r="D63" s="101"/>
      <c r="E63" s="100"/>
      <c r="H63" s="100"/>
      <c r="I63" s="100"/>
      <c r="J63" s="100"/>
      <c r="K63" s="100"/>
      <c r="L63" s="100"/>
      <c r="M63" s="100"/>
      <c r="V63" s="236"/>
      <c r="W63" s="236"/>
      <c r="X63" s="236"/>
      <c r="Y63" s="236"/>
      <c r="Z63" s="236"/>
      <c r="AA63" s="236"/>
      <c r="AB63" s="236"/>
      <c r="AC63" s="236"/>
      <c r="AD63" s="236"/>
      <c r="AE63" s="102"/>
      <c r="AF63" s="238"/>
      <c r="AG63" s="238"/>
      <c r="AH63" s="238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</row>
    <row r="64" spans="2:46" s="99" customFormat="1" x14ac:dyDescent="0.25">
      <c r="B64" s="100"/>
      <c r="C64" s="100"/>
      <c r="D64" s="101"/>
      <c r="E64" s="100"/>
      <c r="H64" s="100"/>
      <c r="I64" s="100"/>
      <c r="J64" s="100"/>
      <c r="K64" s="100"/>
      <c r="L64" s="100"/>
      <c r="M64" s="100"/>
      <c r="V64" s="236"/>
      <c r="W64" s="236"/>
      <c r="X64" s="236"/>
      <c r="Y64" s="236"/>
      <c r="Z64" s="236"/>
      <c r="AA64" s="236"/>
      <c r="AB64" s="236"/>
      <c r="AC64" s="236"/>
      <c r="AD64" s="236"/>
      <c r="AE64" s="102"/>
      <c r="AF64" s="238"/>
      <c r="AG64" s="238"/>
      <c r="AH64" s="238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</row>
    <row r="65" spans="2:46" s="99" customFormat="1" x14ac:dyDescent="0.25">
      <c r="B65" s="100"/>
      <c r="C65" s="100"/>
      <c r="D65" s="101"/>
      <c r="E65" s="100"/>
      <c r="H65" s="100"/>
      <c r="I65" s="100"/>
      <c r="J65" s="100"/>
      <c r="K65" s="100"/>
      <c r="L65" s="100"/>
      <c r="M65" s="100"/>
      <c r="V65" s="236"/>
      <c r="W65" s="236"/>
      <c r="X65" s="236"/>
      <c r="Y65" s="236"/>
      <c r="Z65" s="236"/>
      <c r="AA65" s="236"/>
      <c r="AB65" s="236"/>
      <c r="AC65" s="236"/>
      <c r="AD65" s="236"/>
      <c r="AE65" s="102"/>
      <c r="AF65" s="238"/>
      <c r="AG65" s="238"/>
      <c r="AH65" s="238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</row>
    <row r="66" spans="2:46" s="99" customFormat="1" x14ac:dyDescent="0.25">
      <c r="B66" s="100"/>
      <c r="C66" s="100"/>
      <c r="D66" s="101"/>
      <c r="E66" s="100"/>
      <c r="H66" s="100"/>
      <c r="I66" s="100"/>
      <c r="J66" s="100"/>
      <c r="K66" s="100"/>
      <c r="L66" s="100"/>
      <c r="M66" s="100"/>
      <c r="V66" s="236"/>
      <c r="W66" s="236"/>
      <c r="X66" s="236"/>
      <c r="Y66" s="236"/>
      <c r="Z66" s="236"/>
      <c r="AA66" s="236"/>
      <c r="AB66" s="236"/>
      <c r="AC66" s="236"/>
      <c r="AD66" s="236"/>
      <c r="AE66" s="102"/>
      <c r="AF66" s="238"/>
      <c r="AG66" s="238"/>
      <c r="AH66" s="238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spans="2:46" s="99" customFormat="1" x14ac:dyDescent="0.25">
      <c r="B67" s="100"/>
      <c r="C67" s="100"/>
      <c r="D67" s="101"/>
      <c r="E67" s="100"/>
      <c r="H67" s="100"/>
      <c r="I67" s="100"/>
      <c r="J67" s="100"/>
      <c r="K67" s="100"/>
      <c r="L67" s="100"/>
      <c r="M67" s="100"/>
      <c r="V67" s="236"/>
      <c r="W67" s="236"/>
      <c r="X67" s="236"/>
      <c r="Y67" s="236"/>
      <c r="Z67" s="236"/>
      <c r="AA67" s="236"/>
      <c r="AB67" s="236"/>
      <c r="AC67" s="236"/>
      <c r="AD67" s="236"/>
      <c r="AE67" s="102"/>
      <c r="AF67" s="238"/>
      <c r="AG67" s="238"/>
      <c r="AH67" s="238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</row>
    <row r="68" spans="2:46" s="99" customFormat="1" x14ac:dyDescent="0.25">
      <c r="B68" s="100"/>
      <c r="C68" s="100"/>
      <c r="D68" s="101"/>
      <c r="E68" s="100"/>
      <c r="H68" s="100"/>
      <c r="I68" s="100"/>
      <c r="J68" s="100"/>
      <c r="K68" s="100"/>
      <c r="L68" s="100"/>
      <c r="M68" s="100"/>
      <c r="V68" s="236"/>
      <c r="W68" s="236"/>
      <c r="X68" s="236"/>
      <c r="Y68" s="236"/>
      <c r="Z68" s="236"/>
      <c r="AA68" s="236"/>
      <c r="AB68" s="236"/>
      <c r="AC68" s="236"/>
      <c r="AD68" s="236"/>
      <c r="AE68" s="102"/>
      <c r="AF68" s="238"/>
      <c r="AG68" s="238"/>
      <c r="AH68" s="238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</row>
    <row r="69" spans="2:46" s="99" customFormat="1" x14ac:dyDescent="0.25">
      <c r="B69" s="100"/>
      <c r="C69" s="100"/>
      <c r="D69" s="101"/>
      <c r="E69" s="100"/>
      <c r="H69" s="100"/>
      <c r="I69" s="100"/>
      <c r="J69" s="100"/>
      <c r="K69" s="100"/>
      <c r="L69" s="100"/>
      <c r="M69" s="100"/>
      <c r="V69" s="236"/>
      <c r="W69" s="236"/>
      <c r="X69" s="236"/>
      <c r="Y69" s="236"/>
      <c r="Z69" s="236"/>
      <c r="AA69" s="236"/>
      <c r="AB69" s="236"/>
      <c r="AC69" s="236"/>
      <c r="AD69" s="236"/>
      <c r="AE69" s="102"/>
      <c r="AF69" s="238"/>
      <c r="AG69" s="238"/>
      <c r="AH69" s="238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spans="2:46" s="99" customFormat="1" x14ac:dyDescent="0.25">
      <c r="B70" s="100"/>
      <c r="C70" s="100"/>
      <c r="D70" s="101"/>
      <c r="E70" s="100"/>
      <c r="H70" s="100"/>
      <c r="I70" s="100"/>
      <c r="J70" s="100"/>
      <c r="K70" s="100"/>
      <c r="L70" s="100"/>
      <c r="M70" s="100"/>
      <c r="V70" s="236"/>
      <c r="W70" s="236"/>
      <c r="X70" s="236"/>
      <c r="Y70" s="236"/>
      <c r="Z70" s="236"/>
      <c r="AA70" s="236"/>
      <c r="AB70" s="236"/>
      <c r="AC70" s="236"/>
      <c r="AD70" s="236"/>
      <c r="AE70" s="102"/>
      <c r="AF70" s="238"/>
      <c r="AG70" s="238"/>
      <c r="AH70" s="238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</row>
    <row r="71" spans="2:46" s="99" customFormat="1" x14ac:dyDescent="0.25">
      <c r="B71" s="100"/>
      <c r="C71" s="100"/>
      <c r="D71" s="101"/>
      <c r="E71" s="100"/>
      <c r="H71" s="100"/>
      <c r="I71" s="100"/>
      <c r="J71" s="100"/>
      <c r="K71" s="100"/>
      <c r="L71" s="100"/>
      <c r="M71" s="100"/>
      <c r="V71" s="236"/>
      <c r="W71" s="236"/>
      <c r="X71" s="236"/>
      <c r="Y71" s="236"/>
      <c r="Z71" s="236"/>
      <c r="AA71" s="236"/>
      <c r="AB71" s="236"/>
      <c r="AC71" s="236"/>
      <c r="AD71" s="236"/>
      <c r="AE71" s="102"/>
      <c r="AF71" s="238"/>
      <c r="AG71" s="238"/>
      <c r="AH71" s="238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</row>
    <row r="72" spans="2:46" s="99" customFormat="1" x14ac:dyDescent="0.25">
      <c r="B72" s="100"/>
      <c r="C72" s="100"/>
      <c r="D72" s="101"/>
      <c r="E72" s="100"/>
      <c r="H72" s="100"/>
      <c r="I72" s="100"/>
      <c r="J72" s="100"/>
      <c r="K72" s="100"/>
      <c r="L72" s="100"/>
      <c r="M72" s="100"/>
      <c r="V72" s="236"/>
      <c r="W72" s="236"/>
      <c r="X72" s="236"/>
      <c r="Y72" s="236"/>
      <c r="Z72" s="236"/>
      <c r="AA72" s="236"/>
      <c r="AB72" s="236"/>
      <c r="AC72" s="236"/>
      <c r="AD72" s="236"/>
      <c r="AE72" s="102"/>
      <c r="AF72" s="238"/>
      <c r="AG72" s="238"/>
      <c r="AH72" s="238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</row>
    <row r="73" spans="2:46" s="99" customFormat="1" x14ac:dyDescent="0.25">
      <c r="B73" s="100"/>
      <c r="C73" s="100"/>
      <c r="D73" s="101"/>
      <c r="E73" s="100"/>
      <c r="H73" s="100"/>
      <c r="I73" s="100"/>
      <c r="J73" s="100"/>
      <c r="K73" s="100"/>
      <c r="L73" s="100"/>
      <c r="M73" s="100"/>
      <c r="V73" s="236"/>
      <c r="W73" s="236"/>
      <c r="X73" s="236"/>
      <c r="Y73" s="236"/>
      <c r="Z73" s="236"/>
      <c r="AA73" s="236"/>
      <c r="AB73" s="236"/>
      <c r="AC73" s="236"/>
      <c r="AD73" s="236"/>
      <c r="AE73" s="102"/>
      <c r="AF73" s="238"/>
      <c r="AG73" s="238"/>
      <c r="AH73" s="238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</row>
    <row r="74" spans="2:46" s="99" customFormat="1" x14ac:dyDescent="0.25">
      <c r="B74" s="100"/>
      <c r="C74" s="100"/>
      <c r="D74" s="101"/>
      <c r="E74" s="100"/>
      <c r="H74" s="100"/>
      <c r="I74" s="100"/>
      <c r="J74" s="100"/>
      <c r="K74" s="100"/>
      <c r="L74" s="100"/>
      <c r="M74" s="100"/>
      <c r="V74" s="236"/>
      <c r="W74" s="236"/>
      <c r="X74" s="236"/>
      <c r="Y74" s="236"/>
      <c r="Z74" s="236"/>
      <c r="AA74" s="236"/>
      <c r="AB74" s="236"/>
      <c r="AC74" s="236"/>
      <c r="AD74" s="236"/>
      <c r="AE74" s="102"/>
      <c r="AF74" s="238"/>
      <c r="AG74" s="238"/>
      <c r="AH74" s="238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</row>
    <row r="75" spans="2:46" s="99" customFormat="1" x14ac:dyDescent="0.25">
      <c r="B75" s="100"/>
      <c r="C75" s="100"/>
      <c r="D75" s="101"/>
      <c r="E75" s="100"/>
      <c r="H75" s="100"/>
      <c r="I75" s="100"/>
      <c r="J75" s="100"/>
      <c r="K75" s="100"/>
      <c r="L75" s="100"/>
      <c r="M75" s="100"/>
      <c r="V75" s="236"/>
      <c r="W75" s="236"/>
      <c r="X75" s="236"/>
      <c r="Y75" s="236"/>
      <c r="Z75" s="236"/>
      <c r="AA75" s="236"/>
      <c r="AB75" s="236"/>
      <c r="AC75" s="236"/>
      <c r="AD75" s="236"/>
      <c r="AE75" s="102"/>
      <c r="AF75" s="238"/>
      <c r="AG75" s="238"/>
      <c r="AH75" s="238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</row>
    <row r="76" spans="2:46" s="99" customFormat="1" x14ac:dyDescent="0.25">
      <c r="B76" s="100"/>
      <c r="C76" s="100"/>
      <c r="D76" s="101"/>
      <c r="E76" s="100"/>
      <c r="H76" s="100"/>
      <c r="I76" s="100"/>
      <c r="J76" s="100"/>
      <c r="K76" s="100"/>
      <c r="L76" s="100"/>
      <c r="M76" s="100"/>
      <c r="V76" s="236"/>
      <c r="W76" s="236"/>
      <c r="X76" s="236"/>
      <c r="Y76" s="236"/>
      <c r="Z76" s="236"/>
      <c r="AA76" s="236"/>
      <c r="AB76" s="236"/>
      <c r="AC76" s="236"/>
      <c r="AD76" s="236"/>
      <c r="AE76" s="102"/>
      <c r="AF76" s="238"/>
      <c r="AG76" s="238"/>
      <c r="AH76" s="238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</row>
    <row r="77" spans="2:46" s="99" customFormat="1" x14ac:dyDescent="0.25">
      <c r="B77" s="100"/>
      <c r="C77" s="100"/>
      <c r="D77" s="101"/>
      <c r="E77" s="100"/>
      <c r="H77" s="100"/>
      <c r="I77" s="100"/>
      <c r="J77" s="100"/>
      <c r="K77" s="100"/>
      <c r="L77" s="100"/>
      <c r="M77" s="100"/>
      <c r="V77" s="236"/>
      <c r="W77" s="236"/>
      <c r="X77" s="236"/>
      <c r="Y77" s="236"/>
      <c r="Z77" s="236"/>
      <c r="AA77" s="236"/>
      <c r="AB77" s="236"/>
      <c r="AC77" s="236"/>
      <c r="AD77" s="236"/>
      <c r="AE77" s="102"/>
      <c r="AF77" s="238"/>
      <c r="AG77" s="238"/>
      <c r="AH77" s="238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</row>
    <row r="78" spans="2:46" s="99" customFormat="1" x14ac:dyDescent="0.25">
      <c r="B78" s="100"/>
      <c r="C78" s="100"/>
      <c r="D78" s="101"/>
      <c r="E78" s="100"/>
      <c r="H78" s="100"/>
      <c r="I78" s="100"/>
      <c r="J78" s="100"/>
      <c r="K78" s="100"/>
      <c r="L78" s="100"/>
      <c r="M78" s="100"/>
      <c r="V78" s="236"/>
      <c r="W78" s="236"/>
      <c r="X78" s="236"/>
      <c r="Y78" s="236"/>
      <c r="Z78" s="236"/>
      <c r="AA78" s="236"/>
      <c r="AB78" s="236"/>
      <c r="AC78" s="236"/>
      <c r="AD78" s="236"/>
      <c r="AE78" s="102"/>
      <c r="AF78" s="238"/>
      <c r="AG78" s="238"/>
      <c r="AH78" s="238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</row>
    <row r="79" spans="2:46" s="99" customFormat="1" x14ac:dyDescent="0.25">
      <c r="B79" s="100"/>
      <c r="C79" s="100"/>
      <c r="D79" s="101"/>
      <c r="E79" s="100"/>
      <c r="H79" s="100"/>
      <c r="I79" s="100"/>
      <c r="J79" s="100"/>
      <c r="K79" s="100"/>
      <c r="L79" s="100"/>
      <c r="M79" s="100"/>
      <c r="V79" s="236"/>
      <c r="W79" s="236"/>
      <c r="X79" s="236"/>
      <c r="Y79" s="236"/>
      <c r="Z79" s="236"/>
      <c r="AA79" s="236"/>
      <c r="AB79" s="236"/>
      <c r="AC79" s="236"/>
      <c r="AD79" s="236"/>
      <c r="AE79" s="102"/>
      <c r="AF79" s="238"/>
      <c r="AG79" s="238"/>
      <c r="AH79" s="238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</row>
    <row r="80" spans="2:46" s="99" customFormat="1" x14ac:dyDescent="0.25">
      <c r="B80" s="100"/>
      <c r="C80" s="100"/>
      <c r="D80" s="101"/>
      <c r="E80" s="100"/>
      <c r="H80" s="100"/>
      <c r="I80" s="100"/>
      <c r="J80" s="100"/>
      <c r="K80" s="100"/>
      <c r="L80" s="100"/>
      <c r="M80" s="100"/>
      <c r="V80" s="236"/>
      <c r="W80" s="236"/>
      <c r="X80" s="236"/>
      <c r="Y80" s="236"/>
      <c r="Z80" s="236"/>
      <c r="AA80" s="236"/>
      <c r="AB80" s="236"/>
      <c r="AC80" s="236"/>
      <c r="AD80" s="236"/>
      <c r="AE80" s="102"/>
      <c r="AF80" s="238"/>
      <c r="AG80" s="238"/>
      <c r="AH80" s="238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</row>
    <row r="81" spans="2:46" s="99" customFormat="1" x14ac:dyDescent="0.25">
      <c r="B81" s="100"/>
      <c r="C81" s="100"/>
      <c r="D81" s="101"/>
      <c r="E81" s="100"/>
      <c r="H81" s="100"/>
      <c r="I81" s="100"/>
      <c r="J81" s="100"/>
      <c r="K81" s="100"/>
      <c r="L81" s="100"/>
      <c r="M81" s="100"/>
      <c r="V81" s="236"/>
      <c r="W81" s="236"/>
      <c r="X81" s="236"/>
      <c r="Y81" s="236"/>
      <c r="Z81" s="236"/>
      <c r="AA81" s="236"/>
      <c r="AB81" s="236"/>
      <c r="AC81" s="236"/>
      <c r="AD81" s="236"/>
      <c r="AE81" s="102"/>
      <c r="AF81" s="238"/>
      <c r="AG81" s="238"/>
      <c r="AH81" s="238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</row>
    <row r="82" spans="2:46" s="99" customFormat="1" x14ac:dyDescent="0.25">
      <c r="B82" s="100"/>
      <c r="C82" s="100"/>
      <c r="D82" s="101"/>
      <c r="E82" s="100"/>
      <c r="H82" s="100"/>
      <c r="I82" s="100"/>
      <c r="J82" s="100"/>
      <c r="K82" s="100"/>
      <c r="L82" s="100"/>
      <c r="M82" s="100"/>
      <c r="V82" s="236"/>
      <c r="W82" s="236"/>
      <c r="X82" s="236"/>
      <c r="Y82" s="236"/>
      <c r="Z82" s="236"/>
      <c r="AA82" s="236"/>
      <c r="AB82" s="236"/>
      <c r="AC82" s="236"/>
      <c r="AD82" s="236"/>
      <c r="AE82" s="102"/>
      <c r="AF82" s="238"/>
      <c r="AG82" s="238"/>
      <c r="AH82" s="238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</row>
    <row r="83" spans="2:46" s="99" customFormat="1" x14ac:dyDescent="0.25">
      <c r="B83" s="100"/>
      <c r="C83" s="100"/>
      <c r="D83" s="101"/>
      <c r="E83" s="100"/>
      <c r="H83" s="100"/>
      <c r="I83" s="100"/>
      <c r="J83" s="100"/>
      <c r="K83" s="100"/>
      <c r="L83" s="100"/>
      <c r="M83" s="100"/>
      <c r="V83" s="236"/>
      <c r="W83" s="236"/>
      <c r="X83" s="236"/>
      <c r="Y83" s="236"/>
      <c r="Z83" s="236"/>
      <c r="AA83" s="236"/>
      <c r="AB83" s="236"/>
      <c r="AC83" s="236"/>
      <c r="AD83" s="236"/>
      <c r="AE83" s="102"/>
      <c r="AF83" s="238"/>
      <c r="AG83" s="238"/>
      <c r="AH83" s="238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</row>
    <row r="84" spans="2:46" s="99" customFormat="1" x14ac:dyDescent="0.25">
      <c r="B84" s="100"/>
      <c r="C84" s="100"/>
      <c r="D84" s="101"/>
      <c r="E84" s="100"/>
      <c r="H84" s="100"/>
      <c r="I84" s="100"/>
      <c r="J84" s="100"/>
      <c r="K84" s="100"/>
      <c r="L84" s="100"/>
      <c r="M84" s="100"/>
      <c r="V84" s="236"/>
      <c r="W84" s="236"/>
      <c r="X84" s="236"/>
      <c r="Y84" s="236"/>
      <c r="Z84" s="236"/>
      <c r="AA84" s="236"/>
      <c r="AB84" s="236"/>
      <c r="AC84" s="236"/>
      <c r="AD84" s="236"/>
      <c r="AE84" s="102"/>
      <c r="AF84" s="238"/>
      <c r="AG84" s="238"/>
      <c r="AH84" s="238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</row>
    <row r="85" spans="2:46" s="99" customFormat="1" x14ac:dyDescent="0.25">
      <c r="B85" s="100"/>
      <c r="C85" s="100"/>
      <c r="D85" s="101"/>
      <c r="E85" s="100"/>
      <c r="H85" s="100"/>
      <c r="I85" s="100"/>
      <c r="J85" s="100"/>
      <c r="K85" s="100"/>
      <c r="L85" s="100"/>
      <c r="M85" s="100"/>
      <c r="V85" s="236"/>
      <c r="W85" s="236"/>
      <c r="X85" s="236"/>
      <c r="Y85" s="236"/>
      <c r="Z85" s="236"/>
      <c r="AA85" s="236"/>
      <c r="AB85" s="236"/>
      <c r="AC85" s="236"/>
      <c r="AD85" s="236"/>
      <c r="AE85" s="102"/>
      <c r="AF85" s="238"/>
      <c r="AG85" s="238"/>
      <c r="AH85" s="238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</row>
    <row r="86" spans="2:46" s="99" customFormat="1" x14ac:dyDescent="0.25">
      <c r="B86" s="100"/>
      <c r="C86" s="100"/>
      <c r="D86" s="101"/>
      <c r="E86" s="100"/>
      <c r="H86" s="100"/>
      <c r="I86" s="100"/>
      <c r="J86" s="100"/>
      <c r="K86" s="100"/>
      <c r="L86" s="100"/>
      <c r="M86" s="100"/>
      <c r="V86" s="236"/>
      <c r="W86" s="236"/>
      <c r="X86" s="236"/>
      <c r="Y86" s="236"/>
      <c r="Z86" s="236"/>
      <c r="AA86" s="236"/>
      <c r="AB86" s="236"/>
      <c r="AC86" s="236"/>
      <c r="AD86" s="236"/>
      <c r="AE86" s="102"/>
      <c r="AF86" s="238"/>
      <c r="AG86" s="238"/>
      <c r="AH86" s="238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</row>
    <row r="87" spans="2:46" s="99" customFormat="1" x14ac:dyDescent="0.25">
      <c r="B87" s="100"/>
      <c r="C87" s="100"/>
      <c r="D87" s="101"/>
      <c r="E87" s="100"/>
      <c r="H87" s="100"/>
      <c r="I87" s="100"/>
      <c r="J87" s="100"/>
      <c r="K87" s="100"/>
      <c r="L87" s="100"/>
      <c r="M87" s="100"/>
      <c r="V87" s="236"/>
      <c r="W87" s="236"/>
      <c r="X87" s="236"/>
      <c r="Y87" s="236"/>
      <c r="Z87" s="236"/>
      <c r="AA87" s="236"/>
      <c r="AB87" s="236"/>
      <c r="AC87" s="236"/>
      <c r="AD87" s="236"/>
      <c r="AE87" s="102"/>
      <c r="AF87" s="238"/>
      <c r="AG87" s="238"/>
      <c r="AH87" s="238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</row>
    <row r="88" spans="2:46" s="99" customFormat="1" x14ac:dyDescent="0.25">
      <c r="B88" s="100"/>
      <c r="C88" s="100"/>
      <c r="D88" s="101"/>
      <c r="E88" s="100"/>
      <c r="H88" s="100"/>
      <c r="I88" s="100"/>
      <c r="J88" s="100"/>
      <c r="K88" s="100"/>
      <c r="L88" s="100"/>
      <c r="M88" s="100"/>
      <c r="V88" s="236"/>
      <c r="W88" s="236"/>
      <c r="X88" s="236"/>
      <c r="Y88" s="236"/>
      <c r="Z88" s="236"/>
      <c r="AA88" s="236"/>
      <c r="AB88" s="236"/>
      <c r="AC88" s="236"/>
      <c r="AD88" s="236"/>
      <c r="AE88" s="102"/>
      <c r="AF88" s="238"/>
      <c r="AG88" s="238"/>
      <c r="AH88" s="238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</row>
    <row r="89" spans="2:46" s="99" customFormat="1" x14ac:dyDescent="0.25">
      <c r="B89" s="100"/>
      <c r="C89" s="100"/>
      <c r="D89" s="101"/>
      <c r="E89" s="100"/>
      <c r="H89" s="100"/>
      <c r="I89" s="100"/>
      <c r="J89" s="100"/>
      <c r="K89" s="100"/>
      <c r="L89" s="100"/>
      <c r="M89" s="100"/>
      <c r="V89" s="236"/>
      <c r="W89" s="236"/>
      <c r="X89" s="236"/>
      <c r="Y89" s="236"/>
      <c r="Z89" s="236"/>
      <c r="AA89" s="236"/>
      <c r="AB89" s="236"/>
      <c r="AC89" s="236"/>
      <c r="AD89" s="236"/>
      <c r="AE89" s="102"/>
      <c r="AF89" s="238"/>
      <c r="AG89" s="238"/>
      <c r="AH89" s="238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</row>
    <row r="90" spans="2:46" s="99" customFormat="1" x14ac:dyDescent="0.25">
      <c r="B90" s="100"/>
      <c r="C90" s="100"/>
      <c r="D90" s="101"/>
      <c r="E90" s="100"/>
      <c r="H90" s="100"/>
      <c r="I90" s="100"/>
      <c r="J90" s="100"/>
      <c r="K90" s="100"/>
      <c r="L90" s="100"/>
      <c r="M90" s="100"/>
      <c r="V90" s="236"/>
      <c r="W90" s="236"/>
      <c r="X90" s="236"/>
      <c r="Y90" s="236"/>
      <c r="Z90" s="236"/>
      <c r="AA90" s="236"/>
      <c r="AB90" s="236"/>
      <c r="AC90" s="236"/>
      <c r="AD90" s="236"/>
      <c r="AE90" s="102"/>
      <c r="AF90" s="238"/>
      <c r="AG90" s="238"/>
      <c r="AH90" s="238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</row>
    <row r="91" spans="2:46" s="99" customFormat="1" x14ac:dyDescent="0.25">
      <c r="B91" s="100"/>
      <c r="C91" s="100"/>
      <c r="D91" s="101"/>
      <c r="E91" s="100"/>
      <c r="H91" s="100"/>
      <c r="I91" s="100"/>
      <c r="J91" s="100"/>
      <c r="K91" s="100"/>
      <c r="L91" s="100"/>
      <c r="M91" s="100"/>
      <c r="V91" s="236"/>
      <c r="W91" s="236"/>
      <c r="X91" s="236"/>
      <c r="Y91" s="236"/>
      <c r="Z91" s="236"/>
      <c r="AA91" s="236"/>
      <c r="AB91" s="236"/>
      <c r="AC91" s="236"/>
      <c r="AD91" s="236"/>
      <c r="AE91" s="102"/>
      <c r="AF91" s="238"/>
      <c r="AG91" s="238"/>
      <c r="AH91" s="238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</row>
    <row r="92" spans="2:46" s="99" customFormat="1" x14ac:dyDescent="0.25">
      <c r="B92" s="100"/>
      <c r="C92" s="100"/>
      <c r="D92" s="101"/>
      <c r="E92" s="100"/>
      <c r="H92" s="100"/>
      <c r="I92" s="100"/>
      <c r="J92" s="100"/>
      <c r="K92" s="100"/>
      <c r="L92" s="100"/>
      <c r="M92" s="100"/>
      <c r="V92" s="236"/>
      <c r="W92" s="236"/>
      <c r="X92" s="236"/>
      <c r="Y92" s="236"/>
      <c r="Z92" s="236"/>
      <c r="AA92" s="236"/>
      <c r="AB92" s="236"/>
      <c r="AC92" s="236"/>
      <c r="AD92" s="236"/>
      <c r="AE92" s="102"/>
      <c r="AF92" s="238"/>
      <c r="AG92" s="238"/>
      <c r="AH92" s="238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</row>
    <row r="93" spans="2:46" s="99" customFormat="1" x14ac:dyDescent="0.25">
      <c r="B93" s="100"/>
      <c r="C93" s="100"/>
      <c r="D93" s="101"/>
      <c r="E93" s="100"/>
      <c r="H93" s="100"/>
      <c r="I93" s="100"/>
      <c r="J93" s="100"/>
      <c r="K93" s="100"/>
      <c r="L93" s="100"/>
      <c r="M93" s="100"/>
      <c r="V93" s="236"/>
      <c r="W93" s="236"/>
      <c r="X93" s="236"/>
      <c r="Y93" s="236"/>
      <c r="Z93" s="236"/>
      <c r="AA93" s="236"/>
      <c r="AB93" s="236"/>
      <c r="AC93" s="236"/>
      <c r="AD93" s="236"/>
      <c r="AE93" s="102"/>
      <c r="AF93" s="238"/>
      <c r="AG93" s="238"/>
      <c r="AH93" s="238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</row>
    <row r="94" spans="2:46" s="99" customFormat="1" x14ac:dyDescent="0.25">
      <c r="B94" s="100"/>
      <c r="C94" s="100"/>
      <c r="D94" s="101"/>
      <c r="E94" s="100"/>
      <c r="H94" s="100"/>
      <c r="I94" s="100"/>
      <c r="J94" s="100"/>
      <c r="K94" s="100"/>
      <c r="L94" s="100"/>
      <c r="M94" s="100"/>
      <c r="V94" s="236"/>
      <c r="W94" s="236"/>
      <c r="X94" s="236"/>
      <c r="Y94" s="236"/>
      <c r="Z94" s="236"/>
      <c r="AA94" s="236"/>
      <c r="AB94" s="236"/>
      <c r="AC94" s="236"/>
      <c r="AD94" s="236"/>
      <c r="AE94" s="102"/>
      <c r="AF94" s="238"/>
      <c r="AG94" s="238"/>
      <c r="AH94" s="238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</row>
    <row r="95" spans="2:46" s="99" customFormat="1" x14ac:dyDescent="0.25">
      <c r="B95" s="100"/>
      <c r="C95" s="100"/>
      <c r="D95" s="101"/>
      <c r="E95" s="100"/>
      <c r="H95" s="100"/>
      <c r="I95" s="100"/>
      <c r="J95" s="100"/>
      <c r="K95" s="100"/>
      <c r="L95" s="100"/>
      <c r="M95" s="100"/>
      <c r="V95" s="236"/>
      <c r="W95" s="236"/>
      <c r="X95" s="236"/>
      <c r="Y95" s="236"/>
      <c r="Z95" s="236"/>
      <c r="AA95" s="236"/>
      <c r="AB95" s="236"/>
      <c r="AC95" s="236"/>
      <c r="AD95" s="236"/>
      <c r="AE95" s="102"/>
      <c r="AF95" s="238"/>
      <c r="AG95" s="238"/>
      <c r="AH95" s="238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</row>
    <row r="96" spans="2:46" s="99" customFormat="1" x14ac:dyDescent="0.25">
      <c r="B96" s="100"/>
      <c r="C96" s="100"/>
      <c r="D96" s="101"/>
      <c r="E96" s="100"/>
      <c r="H96" s="100"/>
      <c r="I96" s="100"/>
      <c r="J96" s="100"/>
      <c r="K96" s="100"/>
      <c r="L96" s="100"/>
      <c r="M96" s="100"/>
      <c r="V96" s="236"/>
      <c r="W96" s="236"/>
      <c r="X96" s="236"/>
      <c r="Y96" s="236"/>
      <c r="Z96" s="236"/>
      <c r="AA96" s="236"/>
      <c r="AB96" s="236"/>
      <c r="AC96" s="236"/>
      <c r="AD96" s="236"/>
      <c r="AE96" s="102"/>
      <c r="AF96" s="238"/>
      <c r="AG96" s="238"/>
      <c r="AH96" s="238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</row>
    <row r="97" spans="2:46" s="99" customFormat="1" x14ac:dyDescent="0.25">
      <c r="B97" s="100"/>
      <c r="C97" s="100"/>
      <c r="D97" s="101"/>
      <c r="E97" s="100"/>
      <c r="H97" s="100"/>
      <c r="I97" s="100"/>
      <c r="J97" s="100"/>
      <c r="K97" s="100"/>
      <c r="L97" s="100"/>
      <c r="M97" s="100"/>
      <c r="V97" s="236"/>
      <c r="W97" s="236"/>
      <c r="X97" s="236"/>
      <c r="Y97" s="236"/>
      <c r="Z97" s="236"/>
      <c r="AA97" s="236"/>
      <c r="AB97" s="236"/>
      <c r="AC97" s="236"/>
      <c r="AD97" s="236"/>
      <c r="AE97" s="102"/>
      <c r="AF97" s="238"/>
      <c r="AG97" s="238"/>
      <c r="AH97" s="238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</row>
    <row r="98" spans="2:46" s="99" customFormat="1" x14ac:dyDescent="0.25">
      <c r="B98" s="100"/>
      <c r="C98" s="100"/>
      <c r="D98" s="101"/>
      <c r="E98" s="100"/>
      <c r="H98" s="100"/>
      <c r="I98" s="100"/>
      <c r="J98" s="100"/>
      <c r="K98" s="100"/>
      <c r="L98" s="100"/>
      <c r="M98" s="100"/>
      <c r="V98" s="236"/>
      <c r="W98" s="236"/>
      <c r="X98" s="236"/>
      <c r="Y98" s="236"/>
      <c r="Z98" s="236"/>
      <c r="AA98" s="236"/>
      <c r="AB98" s="236"/>
      <c r="AC98" s="236"/>
      <c r="AD98" s="236"/>
      <c r="AE98" s="102"/>
      <c r="AF98" s="238"/>
      <c r="AG98" s="238"/>
      <c r="AH98" s="238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</row>
    <row r="99" spans="2:46" s="99" customFormat="1" x14ac:dyDescent="0.25">
      <c r="B99" s="100"/>
      <c r="C99" s="100"/>
      <c r="D99" s="101"/>
      <c r="E99" s="100"/>
      <c r="H99" s="100"/>
      <c r="I99" s="100"/>
      <c r="J99" s="100"/>
      <c r="K99" s="100"/>
      <c r="L99" s="100"/>
      <c r="M99" s="100"/>
      <c r="V99" s="236"/>
      <c r="W99" s="236"/>
      <c r="X99" s="236"/>
      <c r="Y99" s="236"/>
      <c r="Z99" s="236"/>
      <c r="AA99" s="236"/>
      <c r="AB99" s="236"/>
      <c r="AC99" s="236"/>
      <c r="AD99" s="236"/>
      <c r="AE99" s="102"/>
      <c r="AF99" s="238"/>
      <c r="AG99" s="238"/>
      <c r="AH99" s="238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</row>
    <row r="100" spans="2:46" s="99" customFormat="1" x14ac:dyDescent="0.25">
      <c r="B100" s="100"/>
      <c r="C100" s="100"/>
      <c r="D100" s="101"/>
      <c r="E100" s="100"/>
      <c r="H100" s="100"/>
      <c r="I100" s="100"/>
      <c r="J100" s="100"/>
      <c r="K100" s="100"/>
      <c r="L100" s="100"/>
      <c r="M100" s="100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102"/>
      <c r="AF100" s="238"/>
      <c r="AG100" s="238"/>
      <c r="AH100" s="238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</row>
    <row r="101" spans="2:46" s="99" customFormat="1" x14ac:dyDescent="0.25">
      <c r="B101" s="100"/>
      <c r="C101" s="100"/>
      <c r="D101" s="101"/>
      <c r="E101" s="100"/>
      <c r="H101" s="100"/>
      <c r="I101" s="100"/>
      <c r="J101" s="100"/>
      <c r="K101" s="100"/>
      <c r="L101" s="100"/>
      <c r="M101" s="100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102"/>
      <c r="AF101" s="238"/>
      <c r="AG101" s="238"/>
      <c r="AH101" s="238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</row>
    <row r="102" spans="2:46" s="99" customFormat="1" x14ac:dyDescent="0.25">
      <c r="B102" s="100"/>
      <c r="C102" s="100"/>
      <c r="D102" s="101"/>
      <c r="E102" s="100"/>
      <c r="H102" s="100"/>
      <c r="I102" s="100"/>
      <c r="J102" s="100"/>
      <c r="K102" s="100"/>
      <c r="L102" s="100"/>
      <c r="M102" s="100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102"/>
      <c r="AF102" s="238"/>
      <c r="AG102" s="238"/>
      <c r="AH102" s="238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</row>
    <row r="103" spans="2:46" s="99" customFormat="1" x14ac:dyDescent="0.25">
      <c r="B103" s="100"/>
      <c r="C103" s="100"/>
      <c r="D103" s="101"/>
      <c r="E103" s="100"/>
      <c r="H103" s="100"/>
      <c r="I103" s="100"/>
      <c r="J103" s="100"/>
      <c r="K103" s="100"/>
      <c r="L103" s="100"/>
      <c r="M103" s="100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102"/>
      <c r="AF103" s="238"/>
      <c r="AG103" s="238"/>
      <c r="AH103" s="238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</row>
    <row r="104" spans="2:46" s="99" customFormat="1" x14ac:dyDescent="0.25">
      <c r="B104" s="100"/>
      <c r="C104" s="100"/>
      <c r="D104" s="101"/>
      <c r="E104" s="100"/>
      <c r="H104" s="100"/>
      <c r="I104" s="100"/>
      <c r="J104" s="100"/>
      <c r="K104" s="100"/>
      <c r="L104" s="100"/>
      <c r="M104" s="100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102"/>
      <c r="AF104" s="238"/>
      <c r="AG104" s="238"/>
      <c r="AH104" s="238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</row>
    <row r="105" spans="2:46" s="99" customFormat="1" x14ac:dyDescent="0.25">
      <c r="B105" s="100"/>
      <c r="C105" s="100"/>
      <c r="D105" s="101"/>
      <c r="E105" s="100"/>
      <c r="H105" s="100"/>
      <c r="I105" s="100"/>
      <c r="J105" s="100"/>
      <c r="K105" s="100"/>
      <c r="L105" s="100"/>
      <c r="M105" s="100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102"/>
      <c r="AF105" s="238"/>
      <c r="AG105" s="238"/>
      <c r="AH105" s="238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</row>
    <row r="106" spans="2:46" s="99" customFormat="1" x14ac:dyDescent="0.25">
      <c r="B106" s="100"/>
      <c r="C106" s="100"/>
      <c r="D106" s="101"/>
      <c r="E106" s="100"/>
      <c r="H106" s="100"/>
      <c r="I106" s="100"/>
      <c r="J106" s="100"/>
      <c r="K106" s="100"/>
      <c r="L106" s="100"/>
      <c r="M106" s="100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102"/>
      <c r="AF106" s="238"/>
      <c r="AG106" s="238"/>
      <c r="AH106" s="238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</row>
    <row r="107" spans="2:46" s="99" customFormat="1" x14ac:dyDescent="0.25">
      <c r="B107" s="100"/>
      <c r="C107" s="100"/>
      <c r="D107" s="101"/>
      <c r="E107" s="100"/>
      <c r="H107" s="100"/>
      <c r="I107" s="100"/>
      <c r="J107" s="100"/>
      <c r="K107" s="100"/>
      <c r="L107" s="100"/>
      <c r="M107" s="100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102"/>
      <c r="AF107" s="238"/>
      <c r="AG107" s="238"/>
      <c r="AH107" s="238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</row>
    <row r="108" spans="2:46" s="99" customFormat="1" x14ac:dyDescent="0.25">
      <c r="B108" s="100"/>
      <c r="C108" s="100"/>
      <c r="D108" s="101"/>
      <c r="E108" s="100"/>
      <c r="H108" s="100"/>
      <c r="I108" s="100"/>
      <c r="J108" s="100"/>
      <c r="K108" s="100"/>
      <c r="L108" s="100"/>
      <c r="M108" s="100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102"/>
      <c r="AF108" s="238"/>
      <c r="AG108" s="238"/>
      <c r="AH108" s="238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</row>
    <row r="109" spans="2:46" s="99" customFormat="1" x14ac:dyDescent="0.25">
      <c r="B109" s="100"/>
      <c r="C109" s="100"/>
      <c r="D109" s="101"/>
      <c r="E109" s="100"/>
      <c r="H109" s="100"/>
      <c r="I109" s="100"/>
      <c r="J109" s="100"/>
      <c r="K109" s="100"/>
      <c r="L109" s="100"/>
      <c r="M109" s="100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102"/>
      <c r="AF109" s="238"/>
      <c r="AG109" s="238"/>
      <c r="AH109" s="238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</row>
    <row r="110" spans="2:46" s="99" customFormat="1" x14ac:dyDescent="0.25">
      <c r="B110" s="100"/>
      <c r="C110" s="100"/>
      <c r="D110" s="101"/>
      <c r="E110" s="100"/>
      <c r="H110" s="100"/>
      <c r="I110" s="100"/>
      <c r="J110" s="100"/>
      <c r="K110" s="100"/>
      <c r="L110" s="100"/>
      <c r="M110" s="100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102"/>
      <c r="AF110" s="238"/>
      <c r="AG110" s="238"/>
      <c r="AH110" s="238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</row>
    <row r="111" spans="2:46" s="99" customFormat="1" x14ac:dyDescent="0.25">
      <c r="B111" s="100"/>
      <c r="C111" s="100"/>
      <c r="D111" s="101"/>
      <c r="E111" s="100"/>
      <c r="H111" s="100"/>
      <c r="I111" s="100"/>
      <c r="J111" s="100"/>
      <c r="K111" s="100"/>
      <c r="L111" s="100"/>
      <c r="M111" s="100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102"/>
      <c r="AF111" s="238"/>
      <c r="AG111" s="238"/>
      <c r="AH111" s="238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</row>
    <row r="112" spans="2:46" s="99" customFormat="1" x14ac:dyDescent="0.25">
      <c r="B112" s="100"/>
      <c r="C112" s="100"/>
      <c r="D112" s="101"/>
      <c r="E112" s="100"/>
      <c r="H112" s="100"/>
      <c r="I112" s="100"/>
      <c r="J112" s="100"/>
      <c r="K112" s="100"/>
      <c r="L112" s="100"/>
      <c r="M112" s="100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102"/>
      <c r="AF112" s="238"/>
      <c r="AG112" s="238"/>
      <c r="AH112" s="238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</row>
    <row r="113" spans="2:46" s="99" customFormat="1" x14ac:dyDescent="0.25">
      <c r="B113" s="100"/>
      <c r="C113" s="100"/>
      <c r="D113" s="101"/>
      <c r="E113" s="100"/>
      <c r="H113" s="100"/>
      <c r="I113" s="100"/>
      <c r="J113" s="100"/>
      <c r="K113" s="100"/>
      <c r="L113" s="100"/>
      <c r="M113" s="100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102"/>
      <c r="AF113" s="238"/>
      <c r="AG113" s="238"/>
      <c r="AH113" s="238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</row>
    <row r="114" spans="2:46" s="99" customFormat="1" x14ac:dyDescent="0.25">
      <c r="B114" s="100"/>
      <c r="C114" s="100"/>
      <c r="D114" s="101"/>
      <c r="E114" s="100"/>
      <c r="H114" s="100"/>
      <c r="I114" s="100"/>
      <c r="J114" s="100"/>
      <c r="K114" s="100"/>
      <c r="L114" s="100"/>
      <c r="M114" s="100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102"/>
      <c r="AF114" s="238"/>
      <c r="AG114" s="238"/>
      <c r="AH114" s="238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</row>
    <row r="115" spans="2:46" s="99" customFormat="1" x14ac:dyDescent="0.25">
      <c r="B115" s="100"/>
      <c r="C115" s="100"/>
      <c r="D115" s="101"/>
      <c r="E115" s="100"/>
      <c r="H115" s="100"/>
      <c r="I115" s="100"/>
      <c r="J115" s="100"/>
      <c r="K115" s="100"/>
      <c r="L115" s="100"/>
      <c r="M115" s="100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102"/>
      <c r="AF115" s="238"/>
      <c r="AG115" s="238"/>
      <c r="AH115" s="238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</row>
    <row r="116" spans="2:46" s="99" customFormat="1" x14ac:dyDescent="0.25">
      <c r="B116" s="100"/>
      <c r="C116" s="100"/>
      <c r="D116" s="101"/>
      <c r="E116" s="100"/>
      <c r="H116" s="100"/>
      <c r="I116" s="100"/>
      <c r="J116" s="100"/>
      <c r="K116" s="100"/>
      <c r="L116" s="100"/>
      <c r="M116" s="100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102"/>
      <c r="AF116" s="238"/>
      <c r="AG116" s="238"/>
      <c r="AH116" s="238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</row>
    <row r="117" spans="2:46" s="99" customFormat="1" x14ac:dyDescent="0.25">
      <c r="B117" s="100"/>
      <c r="C117" s="100"/>
      <c r="D117" s="101"/>
      <c r="E117" s="100"/>
      <c r="H117" s="100"/>
      <c r="I117" s="100"/>
      <c r="J117" s="100"/>
      <c r="K117" s="100"/>
      <c r="L117" s="100"/>
      <c r="M117" s="100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102"/>
      <c r="AF117" s="238"/>
      <c r="AG117" s="238"/>
      <c r="AH117" s="238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</row>
    <row r="118" spans="2:46" s="99" customFormat="1" x14ac:dyDescent="0.25">
      <c r="B118" s="100"/>
      <c r="C118" s="100"/>
      <c r="D118" s="101"/>
      <c r="E118" s="100"/>
      <c r="H118" s="100"/>
      <c r="I118" s="100"/>
      <c r="J118" s="100"/>
      <c r="K118" s="100"/>
      <c r="L118" s="100"/>
      <c r="M118" s="100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102"/>
      <c r="AF118" s="238"/>
      <c r="AG118" s="238"/>
      <c r="AH118" s="238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</row>
    <row r="119" spans="2:46" s="99" customFormat="1" x14ac:dyDescent="0.25">
      <c r="B119" s="100"/>
      <c r="C119" s="100"/>
      <c r="D119" s="101"/>
      <c r="E119" s="100"/>
      <c r="H119" s="100"/>
      <c r="I119" s="100"/>
      <c r="J119" s="100"/>
      <c r="K119" s="100"/>
      <c r="L119" s="100"/>
      <c r="M119" s="100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102"/>
      <c r="AF119" s="238"/>
      <c r="AG119" s="238"/>
      <c r="AH119" s="238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</row>
    <row r="120" spans="2:46" s="99" customFormat="1" x14ac:dyDescent="0.25">
      <c r="B120" s="100"/>
      <c r="C120" s="100"/>
      <c r="D120" s="101"/>
      <c r="E120" s="100"/>
      <c r="H120" s="100"/>
      <c r="I120" s="100"/>
      <c r="J120" s="100"/>
      <c r="K120" s="100"/>
      <c r="L120" s="100"/>
      <c r="M120" s="100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102"/>
      <c r="AF120" s="238"/>
      <c r="AG120" s="238"/>
      <c r="AH120" s="238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</row>
    <row r="121" spans="2:46" s="99" customFormat="1" x14ac:dyDescent="0.25">
      <c r="B121" s="100"/>
      <c r="C121" s="100"/>
      <c r="D121" s="101"/>
      <c r="E121" s="100"/>
      <c r="H121" s="100"/>
      <c r="I121" s="100"/>
      <c r="J121" s="100"/>
      <c r="K121" s="100"/>
      <c r="L121" s="100"/>
      <c r="M121" s="100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102"/>
      <c r="AF121" s="238"/>
      <c r="AG121" s="238"/>
      <c r="AH121" s="238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99" customFormat="1" x14ac:dyDescent="0.25">
      <c r="B122" s="100"/>
      <c r="C122" s="100"/>
      <c r="D122" s="101"/>
      <c r="E122" s="100"/>
      <c r="H122" s="100"/>
      <c r="I122" s="100"/>
      <c r="J122" s="100"/>
      <c r="K122" s="100"/>
      <c r="L122" s="100"/>
      <c r="M122" s="100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102"/>
      <c r="AF122" s="238"/>
      <c r="AG122" s="238"/>
      <c r="AH122" s="238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99" customFormat="1" x14ac:dyDescent="0.25">
      <c r="B123" s="100"/>
      <c r="C123" s="100"/>
      <c r="D123" s="101"/>
      <c r="E123" s="100"/>
      <c r="H123" s="100"/>
      <c r="I123" s="100"/>
      <c r="J123" s="100"/>
      <c r="K123" s="100"/>
      <c r="L123" s="100"/>
      <c r="M123" s="100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102"/>
      <c r="AF123" s="238"/>
      <c r="AG123" s="238"/>
      <c r="AH123" s="238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99" customFormat="1" x14ac:dyDescent="0.25">
      <c r="B124" s="100"/>
      <c r="C124" s="100"/>
      <c r="D124" s="101"/>
      <c r="E124" s="100"/>
      <c r="H124" s="100"/>
      <c r="I124" s="100"/>
      <c r="J124" s="100"/>
      <c r="K124" s="100"/>
      <c r="L124" s="100"/>
      <c r="M124" s="100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102"/>
      <c r="AF124" s="238"/>
      <c r="AG124" s="238"/>
      <c r="AH124" s="238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99" customFormat="1" x14ac:dyDescent="0.25">
      <c r="B125" s="100"/>
      <c r="C125" s="100"/>
      <c r="D125" s="101"/>
      <c r="E125" s="100"/>
      <c r="H125" s="100"/>
      <c r="I125" s="100"/>
      <c r="J125" s="100"/>
      <c r="K125" s="100"/>
      <c r="L125" s="100"/>
      <c r="M125" s="100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102"/>
      <c r="AF125" s="238"/>
      <c r="AG125" s="238"/>
      <c r="AH125" s="238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99" customFormat="1" x14ac:dyDescent="0.25">
      <c r="B126" s="100"/>
      <c r="C126" s="100"/>
      <c r="D126" s="101"/>
      <c r="E126" s="100"/>
      <c r="H126" s="100"/>
      <c r="I126" s="100"/>
      <c r="J126" s="100"/>
      <c r="K126" s="100"/>
      <c r="L126" s="100"/>
      <c r="M126" s="100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102"/>
      <c r="AF126" s="238"/>
      <c r="AG126" s="238"/>
      <c r="AH126" s="238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99" customFormat="1" x14ac:dyDescent="0.25">
      <c r="B127" s="100"/>
      <c r="C127" s="100"/>
      <c r="D127" s="101"/>
      <c r="E127" s="100"/>
      <c r="H127" s="100"/>
      <c r="I127" s="100"/>
      <c r="J127" s="100"/>
      <c r="K127" s="100"/>
      <c r="L127" s="100"/>
      <c r="M127" s="100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102"/>
      <c r="AF127" s="238"/>
      <c r="AG127" s="238"/>
      <c r="AH127" s="238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99" customFormat="1" x14ac:dyDescent="0.25">
      <c r="B128" s="100"/>
      <c r="C128" s="100"/>
      <c r="D128" s="101"/>
      <c r="E128" s="100"/>
      <c r="H128" s="100"/>
      <c r="I128" s="100"/>
      <c r="J128" s="100"/>
      <c r="K128" s="100"/>
      <c r="L128" s="100"/>
      <c r="M128" s="100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102"/>
      <c r="AF128" s="238"/>
      <c r="AG128" s="238"/>
      <c r="AH128" s="238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99" customFormat="1" x14ac:dyDescent="0.25">
      <c r="B129" s="100"/>
      <c r="C129" s="100"/>
      <c r="D129" s="101"/>
      <c r="E129" s="100"/>
      <c r="H129" s="100"/>
      <c r="I129" s="100"/>
      <c r="J129" s="100"/>
      <c r="K129" s="100"/>
      <c r="L129" s="100"/>
      <c r="M129" s="100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102"/>
      <c r="AF129" s="238"/>
      <c r="AG129" s="238"/>
      <c r="AH129" s="238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99" customFormat="1" x14ac:dyDescent="0.25">
      <c r="B130" s="100"/>
      <c r="C130" s="100"/>
      <c r="D130" s="101"/>
      <c r="E130" s="100"/>
      <c r="H130" s="100"/>
      <c r="I130" s="100"/>
      <c r="J130" s="100"/>
      <c r="K130" s="100"/>
      <c r="L130" s="100"/>
      <c r="M130" s="100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102"/>
      <c r="AF130" s="238"/>
      <c r="AG130" s="238"/>
      <c r="AH130" s="238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99" customFormat="1" x14ac:dyDescent="0.25">
      <c r="B131" s="100"/>
      <c r="C131" s="100"/>
      <c r="D131" s="101"/>
      <c r="E131" s="100"/>
      <c r="H131" s="100"/>
      <c r="I131" s="100"/>
      <c r="J131" s="100"/>
      <c r="K131" s="100"/>
      <c r="L131" s="100"/>
      <c r="M131" s="100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102"/>
      <c r="AF131" s="238"/>
      <c r="AG131" s="238"/>
      <c r="AH131" s="238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99" customFormat="1" x14ac:dyDescent="0.25">
      <c r="B132" s="100"/>
      <c r="C132" s="100"/>
      <c r="D132" s="101"/>
      <c r="E132" s="100"/>
      <c r="H132" s="100"/>
      <c r="I132" s="100"/>
      <c r="J132" s="100"/>
      <c r="K132" s="100"/>
      <c r="L132" s="100"/>
      <c r="M132" s="100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102"/>
      <c r="AF132" s="238"/>
      <c r="AG132" s="238"/>
      <c r="AH132" s="238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99" customFormat="1" x14ac:dyDescent="0.25">
      <c r="B133" s="100"/>
      <c r="C133" s="100"/>
      <c r="D133" s="101"/>
      <c r="E133" s="100"/>
      <c r="H133" s="100"/>
      <c r="I133" s="100"/>
      <c r="J133" s="100"/>
      <c r="K133" s="100"/>
      <c r="L133" s="100"/>
      <c r="M133" s="100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102"/>
      <c r="AF133" s="238"/>
      <c r="AG133" s="238"/>
      <c r="AH133" s="238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99" customFormat="1" x14ac:dyDescent="0.25">
      <c r="B134" s="100"/>
      <c r="C134" s="100"/>
      <c r="D134" s="101"/>
      <c r="E134" s="100"/>
      <c r="H134" s="100"/>
      <c r="I134" s="100"/>
      <c r="J134" s="100"/>
      <c r="K134" s="100"/>
      <c r="L134" s="100"/>
      <c r="M134" s="100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102"/>
      <c r="AF134" s="238"/>
      <c r="AG134" s="238"/>
      <c r="AH134" s="238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99" customFormat="1" x14ac:dyDescent="0.25">
      <c r="B135" s="100"/>
      <c r="C135" s="100"/>
      <c r="D135" s="101"/>
      <c r="E135" s="100"/>
      <c r="H135" s="100"/>
      <c r="I135" s="100"/>
      <c r="J135" s="100"/>
      <c r="K135" s="100"/>
      <c r="L135" s="100"/>
      <c r="M135" s="100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102"/>
      <c r="AF135" s="238"/>
      <c r="AG135" s="238"/>
      <c r="AH135" s="238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99" customFormat="1" x14ac:dyDescent="0.25">
      <c r="B136" s="100"/>
      <c r="C136" s="100"/>
      <c r="D136" s="101"/>
      <c r="E136" s="100"/>
      <c r="H136" s="100"/>
      <c r="I136" s="100"/>
      <c r="J136" s="100"/>
      <c r="K136" s="100"/>
      <c r="L136" s="100"/>
      <c r="M136" s="100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102"/>
      <c r="AF136" s="238"/>
      <c r="AG136" s="238"/>
      <c r="AH136" s="238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99" customFormat="1" x14ac:dyDescent="0.25">
      <c r="B137" s="100"/>
      <c r="C137" s="100"/>
      <c r="D137" s="101"/>
      <c r="E137" s="100"/>
      <c r="H137" s="100"/>
      <c r="I137" s="100"/>
      <c r="J137" s="100"/>
      <c r="K137" s="100"/>
      <c r="L137" s="100"/>
      <c r="M137" s="100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102"/>
      <c r="AF137" s="238"/>
      <c r="AG137" s="238"/>
      <c r="AH137" s="238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99" customFormat="1" x14ac:dyDescent="0.25">
      <c r="B138" s="100"/>
      <c r="C138" s="100"/>
      <c r="D138" s="101"/>
      <c r="E138" s="100"/>
      <c r="H138" s="100"/>
      <c r="I138" s="100"/>
      <c r="J138" s="100"/>
      <c r="K138" s="100"/>
      <c r="L138" s="100"/>
      <c r="M138" s="100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102"/>
      <c r="AF138" s="238"/>
      <c r="AG138" s="238"/>
      <c r="AH138" s="238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99" customFormat="1" x14ac:dyDescent="0.25">
      <c r="B139" s="100"/>
      <c r="C139" s="100"/>
      <c r="D139" s="101"/>
      <c r="E139" s="100"/>
      <c r="H139" s="100"/>
      <c r="I139" s="100"/>
      <c r="J139" s="100"/>
      <c r="K139" s="100"/>
      <c r="L139" s="100"/>
      <c r="M139" s="100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102"/>
      <c r="AF139" s="238"/>
      <c r="AG139" s="238"/>
      <c r="AH139" s="238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99" customFormat="1" x14ac:dyDescent="0.25">
      <c r="B140" s="100"/>
      <c r="C140" s="100"/>
      <c r="D140" s="101"/>
      <c r="E140" s="100"/>
      <c r="H140" s="100"/>
      <c r="I140" s="100"/>
      <c r="J140" s="100"/>
      <c r="K140" s="100"/>
      <c r="L140" s="100"/>
      <c r="M140" s="100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102"/>
      <c r="AF140" s="238"/>
      <c r="AG140" s="238"/>
      <c r="AH140" s="238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99" customFormat="1" x14ac:dyDescent="0.25">
      <c r="B141" s="100"/>
      <c r="C141" s="100"/>
      <c r="D141" s="101"/>
      <c r="E141" s="100"/>
      <c r="H141" s="100"/>
      <c r="I141" s="100"/>
      <c r="J141" s="100"/>
      <c r="K141" s="100"/>
      <c r="L141" s="100"/>
      <c r="M141" s="100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102"/>
      <c r="AF141" s="238"/>
      <c r="AG141" s="238"/>
      <c r="AH141" s="238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99" customFormat="1" x14ac:dyDescent="0.25">
      <c r="B142" s="100"/>
      <c r="C142" s="100"/>
      <c r="D142" s="101"/>
      <c r="E142" s="100"/>
      <c r="H142" s="100"/>
      <c r="I142" s="100"/>
      <c r="J142" s="100"/>
      <c r="K142" s="100"/>
      <c r="L142" s="100"/>
      <c r="M142" s="100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102"/>
      <c r="AF142" s="238"/>
      <c r="AG142" s="238"/>
      <c r="AH142" s="238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99" customFormat="1" x14ac:dyDescent="0.25">
      <c r="B143" s="100"/>
      <c r="C143" s="100"/>
      <c r="D143" s="101"/>
      <c r="E143" s="100"/>
      <c r="H143" s="100"/>
      <c r="I143" s="100"/>
      <c r="J143" s="100"/>
      <c r="K143" s="100"/>
      <c r="L143" s="100"/>
      <c r="M143" s="100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102"/>
      <c r="AF143" s="238"/>
      <c r="AG143" s="238"/>
      <c r="AH143" s="238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99" customFormat="1" x14ac:dyDescent="0.25">
      <c r="B144" s="100"/>
      <c r="C144" s="100"/>
      <c r="D144" s="101"/>
      <c r="E144" s="100"/>
      <c r="H144" s="100"/>
      <c r="I144" s="100"/>
      <c r="J144" s="100"/>
      <c r="K144" s="100"/>
      <c r="L144" s="100"/>
      <c r="M144" s="100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102"/>
      <c r="AF144" s="238"/>
      <c r="AG144" s="238"/>
      <c r="AH144" s="238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99" customFormat="1" x14ac:dyDescent="0.25">
      <c r="B145" s="100"/>
      <c r="C145" s="100"/>
      <c r="D145" s="101"/>
      <c r="E145" s="100"/>
      <c r="H145" s="100"/>
      <c r="I145" s="100"/>
      <c r="J145" s="100"/>
      <c r="K145" s="100"/>
      <c r="L145" s="100"/>
      <c r="M145" s="100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102"/>
      <c r="AF145" s="238"/>
      <c r="AG145" s="238"/>
      <c r="AH145" s="238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99" customFormat="1" x14ac:dyDescent="0.25">
      <c r="B146" s="100"/>
      <c r="C146" s="100"/>
      <c r="D146" s="101"/>
      <c r="E146" s="100"/>
      <c r="H146" s="100"/>
      <c r="I146" s="100"/>
      <c r="J146" s="100"/>
      <c r="K146" s="100"/>
      <c r="L146" s="100"/>
      <c r="M146" s="100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102"/>
      <c r="AF146" s="238"/>
      <c r="AG146" s="238"/>
      <c r="AH146" s="238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99" customFormat="1" x14ac:dyDescent="0.25">
      <c r="B147" s="100"/>
      <c r="C147" s="100"/>
      <c r="D147" s="101"/>
      <c r="E147" s="100"/>
      <c r="H147" s="100"/>
      <c r="I147" s="100"/>
      <c r="J147" s="100"/>
      <c r="K147" s="100"/>
      <c r="L147" s="100"/>
      <c r="M147" s="100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102"/>
      <c r="AF147" s="238"/>
      <c r="AG147" s="238"/>
      <c r="AH147" s="238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99" customFormat="1" x14ac:dyDescent="0.25">
      <c r="B148" s="100"/>
      <c r="C148" s="100"/>
      <c r="D148" s="101"/>
      <c r="E148" s="100"/>
      <c r="H148" s="100"/>
      <c r="I148" s="100"/>
      <c r="J148" s="100"/>
      <c r="K148" s="100"/>
      <c r="L148" s="100"/>
      <c r="M148" s="100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102"/>
      <c r="AF148" s="238"/>
      <c r="AG148" s="238"/>
      <c r="AH148" s="238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99" customFormat="1" x14ac:dyDescent="0.25">
      <c r="B149" s="100"/>
      <c r="C149" s="100"/>
      <c r="D149" s="101"/>
      <c r="E149" s="100"/>
      <c r="H149" s="100"/>
      <c r="I149" s="100"/>
      <c r="J149" s="100"/>
      <c r="K149" s="100"/>
      <c r="L149" s="100"/>
      <c r="M149" s="100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102"/>
      <c r="AF149" s="238"/>
      <c r="AG149" s="238"/>
      <c r="AH149" s="238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99" customFormat="1" x14ac:dyDescent="0.25">
      <c r="B150" s="100"/>
      <c r="C150" s="100"/>
      <c r="D150" s="101"/>
      <c r="E150" s="100"/>
      <c r="H150" s="100"/>
      <c r="I150" s="100"/>
      <c r="J150" s="100"/>
      <c r="K150" s="100"/>
      <c r="L150" s="100"/>
      <c r="M150" s="100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102"/>
      <c r="AF150" s="238"/>
      <c r="AG150" s="238"/>
      <c r="AH150" s="238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99" customFormat="1" x14ac:dyDescent="0.25">
      <c r="B151" s="100"/>
      <c r="C151" s="100"/>
      <c r="D151" s="101"/>
      <c r="E151" s="100"/>
      <c r="H151" s="100"/>
      <c r="I151" s="100"/>
      <c r="J151" s="100"/>
      <c r="K151" s="100"/>
      <c r="L151" s="100"/>
      <c r="M151" s="100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102"/>
      <c r="AF151" s="238"/>
      <c r="AG151" s="238"/>
      <c r="AH151" s="238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99" customFormat="1" x14ac:dyDescent="0.25">
      <c r="B152" s="100"/>
      <c r="C152" s="100"/>
      <c r="D152" s="101"/>
      <c r="E152" s="100"/>
      <c r="H152" s="100"/>
      <c r="I152" s="100"/>
      <c r="J152" s="100"/>
      <c r="K152" s="100"/>
      <c r="L152" s="100"/>
      <c r="M152" s="100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102"/>
      <c r="AF152" s="238"/>
      <c r="AG152" s="238"/>
      <c r="AH152" s="238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99" customFormat="1" x14ac:dyDescent="0.25">
      <c r="B153" s="100"/>
      <c r="C153" s="100"/>
      <c r="D153" s="101"/>
      <c r="E153" s="100"/>
      <c r="H153" s="100"/>
      <c r="I153" s="100"/>
      <c r="J153" s="100"/>
      <c r="K153" s="100"/>
      <c r="L153" s="100"/>
      <c r="M153" s="100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102"/>
      <c r="AF153" s="238"/>
      <c r="AG153" s="238"/>
      <c r="AH153" s="238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99" customFormat="1" x14ac:dyDescent="0.25">
      <c r="B154" s="100"/>
      <c r="C154" s="100"/>
      <c r="D154" s="101"/>
      <c r="E154" s="100"/>
      <c r="H154" s="100"/>
      <c r="I154" s="100"/>
      <c r="J154" s="100"/>
      <c r="K154" s="100"/>
      <c r="L154" s="100"/>
      <c r="M154" s="100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102"/>
      <c r="AF154" s="238"/>
      <c r="AG154" s="238"/>
      <c r="AH154" s="238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99" customFormat="1" x14ac:dyDescent="0.25">
      <c r="B155" s="100"/>
      <c r="C155" s="100"/>
      <c r="D155" s="101"/>
      <c r="E155" s="100"/>
      <c r="H155" s="100"/>
      <c r="I155" s="100"/>
      <c r="J155" s="100"/>
      <c r="K155" s="100"/>
      <c r="L155" s="100"/>
      <c r="M155" s="100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102"/>
      <c r="AF155" s="238"/>
      <c r="AG155" s="238"/>
      <c r="AH155" s="238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99" customFormat="1" x14ac:dyDescent="0.25">
      <c r="B156" s="100"/>
      <c r="C156" s="100"/>
      <c r="D156" s="101"/>
      <c r="E156" s="100"/>
      <c r="H156" s="100"/>
      <c r="I156" s="100"/>
      <c r="J156" s="100"/>
      <c r="K156" s="100"/>
      <c r="L156" s="100"/>
      <c r="M156" s="100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102"/>
      <c r="AF156" s="238"/>
      <c r="AG156" s="238"/>
      <c r="AH156" s="238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99" customFormat="1" x14ac:dyDescent="0.25">
      <c r="B157" s="100"/>
      <c r="C157" s="100"/>
      <c r="D157" s="101"/>
      <c r="E157" s="100"/>
      <c r="H157" s="100"/>
      <c r="I157" s="100"/>
      <c r="J157" s="100"/>
      <c r="K157" s="100"/>
      <c r="L157" s="100"/>
      <c r="M157" s="100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102"/>
      <c r="AF157" s="238"/>
      <c r="AG157" s="238"/>
      <c r="AH157" s="238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99" customFormat="1" x14ac:dyDescent="0.25">
      <c r="B158" s="100"/>
      <c r="C158" s="100"/>
      <c r="D158" s="101"/>
      <c r="E158" s="100"/>
      <c r="H158" s="100"/>
      <c r="I158" s="100"/>
      <c r="J158" s="100"/>
      <c r="K158" s="100"/>
      <c r="L158" s="100"/>
      <c r="M158" s="100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102"/>
      <c r="AF158" s="238"/>
      <c r="AG158" s="238"/>
      <c r="AH158" s="238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99" customFormat="1" x14ac:dyDescent="0.25">
      <c r="B159" s="100"/>
      <c r="C159" s="100"/>
      <c r="D159" s="101"/>
      <c r="E159" s="100"/>
      <c r="H159" s="100"/>
      <c r="I159" s="100"/>
      <c r="J159" s="100"/>
      <c r="K159" s="100"/>
      <c r="L159" s="100"/>
      <c r="M159" s="100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102"/>
      <c r="AF159" s="238"/>
      <c r="AG159" s="238"/>
      <c r="AH159" s="238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99" customFormat="1" x14ac:dyDescent="0.25">
      <c r="B160" s="100"/>
      <c r="C160" s="100"/>
      <c r="D160" s="101"/>
      <c r="E160" s="100"/>
      <c r="H160" s="100"/>
      <c r="I160" s="100"/>
      <c r="J160" s="100"/>
      <c r="K160" s="100"/>
      <c r="L160" s="100"/>
      <c r="M160" s="100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102"/>
      <c r="AF160" s="238"/>
      <c r="AG160" s="238"/>
      <c r="AH160" s="238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99" customFormat="1" x14ac:dyDescent="0.25">
      <c r="B161" s="100"/>
      <c r="C161" s="100"/>
      <c r="D161" s="101"/>
      <c r="E161" s="100"/>
      <c r="H161" s="100"/>
      <c r="I161" s="100"/>
      <c r="J161" s="100"/>
      <c r="K161" s="100"/>
      <c r="L161" s="100"/>
      <c r="M161" s="100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102"/>
      <c r="AF161" s="238"/>
      <c r="AG161" s="238"/>
      <c r="AH161" s="238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99" customFormat="1" x14ac:dyDescent="0.25">
      <c r="B162" s="100"/>
      <c r="C162" s="100"/>
      <c r="D162" s="101"/>
      <c r="E162" s="100"/>
      <c r="H162" s="100"/>
      <c r="I162" s="100"/>
      <c r="J162" s="100"/>
      <c r="K162" s="100"/>
      <c r="L162" s="100"/>
      <c r="M162" s="100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102"/>
      <c r="AF162" s="238"/>
      <c r="AG162" s="238"/>
      <c r="AH162" s="238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99" customFormat="1" x14ac:dyDescent="0.25">
      <c r="B163" s="100"/>
      <c r="C163" s="100"/>
      <c r="D163" s="101"/>
      <c r="E163" s="100"/>
      <c r="H163" s="100"/>
      <c r="I163" s="100"/>
      <c r="J163" s="100"/>
      <c r="K163" s="100"/>
      <c r="L163" s="100"/>
      <c r="M163" s="100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102"/>
      <c r="AF163" s="238"/>
      <c r="AG163" s="238"/>
      <c r="AH163" s="238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99" customFormat="1" x14ac:dyDescent="0.25">
      <c r="B164" s="100"/>
      <c r="C164" s="100"/>
      <c r="D164" s="101"/>
      <c r="E164" s="100"/>
      <c r="H164" s="100"/>
      <c r="I164" s="100"/>
      <c r="J164" s="100"/>
      <c r="K164" s="100"/>
      <c r="L164" s="100"/>
      <c r="M164" s="100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102"/>
      <c r="AF164" s="238"/>
      <c r="AG164" s="238"/>
      <c r="AH164" s="238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99" customFormat="1" x14ac:dyDescent="0.25">
      <c r="B165" s="100"/>
      <c r="C165" s="100"/>
      <c r="D165" s="101"/>
      <c r="E165" s="100"/>
      <c r="H165" s="100"/>
      <c r="I165" s="100"/>
      <c r="J165" s="100"/>
      <c r="K165" s="100"/>
      <c r="L165" s="100"/>
      <c r="M165" s="100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102"/>
      <c r="AF165" s="238"/>
      <c r="AG165" s="238"/>
      <c r="AH165" s="238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99" customFormat="1" x14ac:dyDescent="0.25">
      <c r="B166" s="100"/>
      <c r="C166" s="100"/>
      <c r="D166" s="101"/>
      <c r="E166" s="100"/>
      <c r="H166" s="100"/>
      <c r="I166" s="100"/>
      <c r="J166" s="100"/>
      <c r="K166" s="100"/>
      <c r="L166" s="100"/>
      <c r="M166" s="100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102"/>
      <c r="AF166" s="238"/>
      <c r="AG166" s="238"/>
      <c r="AH166" s="238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99" customFormat="1" x14ac:dyDescent="0.25">
      <c r="B167" s="100"/>
      <c r="C167" s="100"/>
      <c r="D167" s="101"/>
      <c r="E167" s="100"/>
      <c r="H167" s="100"/>
      <c r="I167" s="100"/>
      <c r="J167" s="100"/>
      <c r="K167" s="100"/>
      <c r="L167" s="100"/>
      <c r="M167" s="100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102"/>
      <c r="AF167" s="238"/>
      <c r="AG167" s="238"/>
      <c r="AH167" s="238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99" customFormat="1" x14ac:dyDescent="0.25">
      <c r="B168" s="100"/>
      <c r="C168" s="100"/>
      <c r="D168" s="101"/>
      <c r="E168" s="100"/>
      <c r="H168" s="100"/>
      <c r="I168" s="100"/>
      <c r="J168" s="100"/>
      <c r="K168" s="100"/>
      <c r="L168" s="100"/>
      <c r="M168" s="100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102"/>
      <c r="AF168" s="238"/>
      <c r="AG168" s="238"/>
      <c r="AH168" s="238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99" customFormat="1" x14ac:dyDescent="0.25">
      <c r="B169" s="100"/>
      <c r="C169" s="100"/>
      <c r="D169" s="101"/>
      <c r="E169" s="100"/>
      <c r="H169" s="100"/>
      <c r="I169" s="100"/>
      <c r="J169" s="100"/>
      <c r="K169" s="100"/>
      <c r="L169" s="100"/>
      <c r="M169" s="100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102"/>
      <c r="AF169" s="238"/>
      <c r="AG169" s="238"/>
      <c r="AH169" s="238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99" customFormat="1" x14ac:dyDescent="0.25">
      <c r="B170" s="100"/>
      <c r="C170" s="100"/>
      <c r="D170" s="101"/>
      <c r="E170" s="100"/>
      <c r="H170" s="100"/>
      <c r="I170" s="100"/>
      <c r="J170" s="100"/>
      <c r="K170" s="100"/>
      <c r="L170" s="100"/>
      <c r="M170" s="100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102"/>
      <c r="AF170" s="238"/>
      <c r="AG170" s="238"/>
      <c r="AH170" s="238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99" customFormat="1" x14ac:dyDescent="0.25">
      <c r="B171" s="100"/>
      <c r="C171" s="100"/>
      <c r="D171" s="101"/>
      <c r="E171" s="100"/>
      <c r="H171" s="100"/>
      <c r="I171" s="100"/>
      <c r="J171" s="100"/>
      <c r="K171" s="100"/>
      <c r="L171" s="100"/>
      <c r="M171" s="100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102"/>
      <c r="AF171" s="238"/>
      <c r="AG171" s="238"/>
      <c r="AH171" s="238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99" customFormat="1" x14ac:dyDescent="0.25">
      <c r="B172" s="100"/>
      <c r="C172" s="100"/>
      <c r="D172" s="101"/>
      <c r="E172" s="100"/>
      <c r="H172" s="100"/>
      <c r="I172" s="100"/>
      <c r="J172" s="100"/>
      <c r="K172" s="100"/>
      <c r="L172" s="100"/>
      <c r="M172" s="100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102"/>
      <c r="AF172" s="238"/>
      <c r="AG172" s="238"/>
      <c r="AH172" s="238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99" customFormat="1" x14ac:dyDescent="0.25">
      <c r="B173" s="100"/>
      <c r="C173" s="100"/>
      <c r="D173" s="101"/>
      <c r="E173" s="100"/>
      <c r="H173" s="100"/>
      <c r="I173" s="100"/>
      <c r="J173" s="100"/>
      <c r="K173" s="100"/>
      <c r="L173" s="100"/>
      <c r="M173" s="100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102"/>
      <c r="AF173" s="238"/>
      <c r="AG173" s="238"/>
      <c r="AH173" s="238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99" customFormat="1" x14ac:dyDescent="0.25">
      <c r="B174" s="100"/>
      <c r="C174" s="100"/>
      <c r="D174" s="101"/>
      <c r="E174" s="100"/>
      <c r="H174" s="100"/>
      <c r="I174" s="100"/>
      <c r="J174" s="100"/>
      <c r="K174" s="100"/>
      <c r="L174" s="100"/>
      <c r="M174" s="100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102"/>
      <c r="AF174" s="238"/>
      <c r="AG174" s="238"/>
      <c r="AH174" s="238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99" customFormat="1" x14ac:dyDescent="0.25">
      <c r="B175" s="100"/>
      <c r="C175" s="100"/>
      <c r="D175" s="101"/>
      <c r="E175" s="100"/>
      <c r="H175" s="100"/>
      <c r="I175" s="100"/>
      <c r="J175" s="100"/>
      <c r="K175" s="100"/>
      <c r="L175" s="100"/>
      <c r="M175" s="100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102"/>
      <c r="AF175" s="238"/>
      <c r="AG175" s="238"/>
      <c r="AH175" s="238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99" customFormat="1" x14ac:dyDescent="0.25">
      <c r="B176" s="100"/>
      <c r="C176" s="100"/>
      <c r="D176" s="101"/>
      <c r="E176" s="100"/>
      <c r="H176" s="100"/>
      <c r="I176" s="100"/>
      <c r="J176" s="100"/>
      <c r="K176" s="100"/>
      <c r="L176" s="100"/>
      <c r="M176" s="100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102"/>
      <c r="AF176" s="238"/>
      <c r="AG176" s="238"/>
      <c r="AH176" s="238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99" customFormat="1" x14ac:dyDescent="0.25">
      <c r="B177" s="100"/>
      <c r="C177" s="100"/>
      <c r="D177" s="101"/>
      <c r="E177" s="100"/>
      <c r="H177" s="100"/>
      <c r="I177" s="100"/>
      <c r="J177" s="100"/>
      <c r="K177" s="100"/>
      <c r="L177" s="100"/>
      <c r="M177" s="100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102"/>
      <c r="AF177" s="238"/>
      <c r="AG177" s="238"/>
      <c r="AH177" s="238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99" customFormat="1" x14ac:dyDescent="0.25">
      <c r="B178" s="100"/>
      <c r="C178" s="100"/>
      <c r="D178" s="101"/>
      <c r="E178" s="100"/>
      <c r="H178" s="100"/>
      <c r="I178" s="100"/>
      <c r="J178" s="100"/>
      <c r="K178" s="100"/>
      <c r="L178" s="100"/>
      <c r="M178" s="100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102"/>
      <c r="AF178" s="238"/>
      <c r="AG178" s="238"/>
      <c r="AH178" s="238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99" customFormat="1" x14ac:dyDescent="0.25">
      <c r="B179" s="100"/>
      <c r="C179" s="100"/>
      <c r="D179" s="101"/>
      <c r="E179" s="100"/>
      <c r="H179" s="100"/>
      <c r="I179" s="100"/>
      <c r="J179" s="100"/>
      <c r="K179" s="100"/>
      <c r="L179" s="100"/>
      <c r="M179" s="100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102"/>
      <c r="AF179" s="238"/>
      <c r="AG179" s="238"/>
      <c r="AH179" s="238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99" customFormat="1" x14ac:dyDescent="0.25">
      <c r="B180" s="100"/>
      <c r="C180" s="100"/>
      <c r="D180" s="101"/>
      <c r="E180" s="100"/>
      <c r="H180" s="100"/>
      <c r="I180" s="100"/>
      <c r="J180" s="100"/>
      <c r="K180" s="100"/>
      <c r="L180" s="100"/>
      <c r="M180" s="100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102"/>
      <c r="AF180" s="238"/>
      <c r="AG180" s="238"/>
      <c r="AH180" s="238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99" customFormat="1" x14ac:dyDescent="0.25">
      <c r="B181" s="100"/>
      <c r="C181" s="100"/>
      <c r="D181" s="101"/>
      <c r="E181" s="100"/>
      <c r="H181" s="100"/>
      <c r="I181" s="100"/>
      <c r="J181" s="100"/>
      <c r="K181" s="100"/>
      <c r="L181" s="100"/>
      <c r="M181" s="100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102"/>
      <c r="AF181" s="238"/>
      <c r="AG181" s="238"/>
      <c r="AH181" s="238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99" customFormat="1" x14ac:dyDescent="0.25">
      <c r="B182" s="100"/>
      <c r="C182" s="100"/>
      <c r="D182" s="101"/>
      <c r="E182" s="100"/>
      <c r="H182" s="100"/>
      <c r="I182" s="100"/>
      <c r="J182" s="100"/>
      <c r="K182" s="100"/>
      <c r="L182" s="100"/>
      <c r="M182" s="100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102"/>
      <c r="AF182" s="238"/>
      <c r="AG182" s="238"/>
      <c r="AH182" s="238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99" customFormat="1" x14ac:dyDescent="0.25">
      <c r="B183" s="100"/>
      <c r="C183" s="100"/>
      <c r="D183" s="101"/>
      <c r="E183" s="100"/>
      <c r="H183" s="100"/>
      <c r="I183" s="100"/>
      <c r="J183" s="100"/>
      <c r="K183" s="100"/>
      <c r="L183" s="100"/>
      <c r="M183" s="100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102"/>
      <c r="AF183" s="238"/>
      <c r="AG183" s="238"/>
      <c r="AH183" s="238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99" customFormat="1" x14ac:dyDescent="0.25">
      <c r="B184" s="100"/>
      <c r="C184" s="100"/>
      <c r="D184" s="101"/>
      <c r="E184" s="100"/>
      <c r="H184" s="100"/>
      <c r="I184" s="100"/>
      <c r="J184" s="100"/>
      <c r="K184" s="100"/>
      <c r="L184" s="100"/>
      <c r="M184" s="100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102"/>
      <c r="AF184" s="238"/>
      <c r="AG184" s="238"/>
      <c r="AH184" s="238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99" customFormat="1" x14ac:dyDescent="0.25">
      <c r="B185" s="100"/>
      <c r="C185" s="100"/>
      <c r="D185" s="101"/>
      <c r="E185" s="100"/>
      <c r="H185" s="100"/>
      <c r="I185" s="100"/>
      <c r="J185" s="100"/>
      <c r="K185" s="100"/>
      <c r="L185" s="100"/>
      <c r="M185" s="100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102"/>
      <c r="AF185" s="238"/>
      <c r="AG185" s="238"/>
      <c r="AH185" s="238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99" customFormat="1" x14ac:dyDescent="0.25">
      <c r="B186" s="100"/>
      <c r="C186" s="100"/>
      <c r="D186" s="101"/>
      <c r="E186" s="100"/>
      <c r="H186" s="100"/>
      <c r="I186" s="100"/>
      <c r="J186" s="100"/>
      <c r="K186" s="100"/>
      <c r="L186" s="100"/>
      <c r="M186" s="100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102"/>
      <c r="AF186" s="238"/>
      <c r="AG186" s="238"/>
      <c r="AH186" s="238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99" customFormat="1" x14ac:dyDescent="0.25">
      <c r="B187" s="100"/>
      <c r="C187" s="100"/>
      <c r="D187" s="101"/>
      <c r="E187" s="100"/>
      <c r="H187" s="100"/>
      <c r="I187" s="100"/>
      <c r="J187" s="100"/>
      <c r="K187" s="100"/>
      <c r="L187" s="100"/>
      <c r="M187" s="100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102"/>
      <c r="AF187" s="238"/>
      <c r="AG187" s="238"/>
      <c r="AH187" s="238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99" customFormat="1" x14ac:dyDescent="0.25">
      <c r="B188" s="100"/>
      <c r="C188" s="100"/>
      <c r="D188" s="101"/>
      <c r="E188" s="100"/>
      <c r="H188" s="100"/>
      <c r="I188" s="100"/>
      <c r="J188" s="100"/>
      <c r="K188" s="100"/>
      <c r="L188" s="100"/>
      <c r="M188" s="100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102"/>
      <c r="AF188" s="238"/>
      <c r="AG188" s="238"/>
      <c r="AH188" s="238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99" customFormat="1" x14ac:dyDescent="0.25">
      <c r="B189" s="100"/>
      <c r="C189" s="100"/>
      <c r="D189" s="101"/>
      <c r="E189" s="100"/>
      <c r="H189" s="100"/>
      <c r="I189" s="100"/>
      <c r="J189" s="100"/>
      <c r="K189" s="100"/>
      <c r="L189" s="100"/>
      <c r="M189" s="100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102"/>
      <c r="AF189" s="238"/>
      <c r="AG189" s="238"/>
      <c r="AH189" s="238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99" customFormat="1" x14ac:dyDescent="0.25">
      <c r="B190" s="100"/>
      <c r="C190" s="100"/>
      <c r="D190" s="101"/>
      <c r="E190" s="100"/>
      <c r="H190" s="100"/>
      <c r="I190" s="100"/>
      <c r="J190" s="100"/>
      <c r="K190" s="100"/>
      <c r="L190" s="100"/>
      <c r="M190" s="100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102"/>
      <c r="AF190" s="238"/>
      <c r="AG190" s="238"/>
      <c r="AH190" s="238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99" customFormat="1" x14ac:dyDescent="0.25">
      <c r="B191" s="100"/>
      <c r="C191" s="100"/>
      <c r="D191" s="101"/>
      <c r="E191" s="100"/>
      <c r="H191" s="100"/>
      <c r="I191" s="100"/>
      <c r="J191" s="100"/>
      <c r="K191" s="100"/>
      <c r="L191" s="100"/>
      <c r="M191" s="100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102"/>
      <c r="AF191" s="238"/>
      <c r="AG191" s="238"/>
      <c r="AH191" s="238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99" customFormat="1" x14ac:dyDescent="0.25">
      <c r="B192" s="100"/>
      <c r="C192" s="100"/>
      <c r="D192" s="101"/>
      <c r="E192" s="100"/>
      <c r="H192" s="100"/>
      <c r="I192" s="100"/>
      <c r="J192" s="100"/>
      <c r="K192" s="100"/>
      <c r="L192" s="100"/>
      <c r="M192" s="100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102"/>
      <c r="AF192" s="238"/>
      <c r="AG192" s="238"/>
      <c r="AH192" s="238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99" customFormat="1" x14ac:dyDescent="0.25">
      <c r="B193" s="100"/>
      <c r="C193" s="100"/>
      <c r="D193" s="101"/>
      <c r="E193" s="100"/>
      <c r="H193" s="100"/>
      <c r="I193" s="100"/>
      <c r="J193" s="100"/>
      <c r="K193" s="100"/>
      <c r="L193" s="100"/>
      <c r="M193" s="100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102"/>
      <c r="AF193" s="238"/>
      <c r="AG193" s="238"/>
      <c r="AH193" s="238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99" customFormat="1" x14ac:dyDescent="0.25">
      <c r="B194" s="100"/>
      <c r="C194" s="100"/>
      <c r="D194" s="101"/>
      <c r="E194" s="100"/>
      <c r="H194" s="100"/>
      <c r="I194" s="100"/>
      <c r="J194" s="100"/>
      <c r="K194" s="100"/>
      <c r="L194" s="100"/>
      <c r="M194" s="100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102"/>
      <c r="AF194" s="238"/>
      <c r="AG194" s="238"/>
      <c r="AH194" s="238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99" customFormat="1" x14ac:dyDescent="0.25">
      <c r="B195" s="100"/>
      <c r="C195" s="100"/>
      <c r="D195" s="101"/>
      <c r="E195" s="100"/>
      <c r="H195" s="100"/>
      <c r="I195" s="100"/>
      <c r="J195" s="100"/>
      <c r="K195" s="100"/>
      <c r="L195" s="100"/>
      <c r="M195" s="100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102"/>
      <c r="AF195" s="238"/>
      <c r="AG195" s="238"/>
      <c r="AH195" s="238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99" customFormat="1" x14ac:dyDescent="0.25">
      <c r="B196" s="100"/>
      <c r="C196" s="100"/>
      <c r="D196" s="101"/>
      <c r="E196" s="100"/>
      <c r="H196" s="100"/>
      <c r="I196" s="100"/>
      <c r="J196" s="100"/>
      <c r="K196" s="100"/>
      <c r="L196" s="100"/>
      <c r="M196" s="100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102"/>
      <c r="AF196" s="238"/>
      <c r="AG196" s="238"/>
      <c r="AH196" s="238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99" customFormat="1" x14ac:dyDescent="0.25">
      <c r="B197" s="100"/>
      <c r="C197" s="100"/>
      <c r="D197" s="101"/>
      <c r="E197" s="100"/>
      <c r="H197" s="100"/>
      <c r="I197" s="100"/>
      <c r="J197" s="100"/>
      <c r="K197" s="100"/>
      <c r="L197" s="100"/>
      <c r="M197" s="100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102"/>
      <c r="AF197" s="238"/>
      <c r="AG197" s="238"/>
      <c r="AH197" s="238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99" customFormat="1" x14ac:dyDescent="0.25">
      <c r="B198" s="100"/>
      <c r="C198" s="100"/>
      <c r="D198" s="101"/>
      <c r="E198" s="100"/>
      <c r="H198" s="100"/>
      <c r="I198" s="100"/>
      <c r="J198" s="100"/>
      <c r="K198" s="100"/>
      <c r="L198" s="100"/>
      <c r="M198" s="100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102"/>
      <c r="AF198" s="238"/>
      <c r="AG198" s="238"/>
      <c r="AH198" s="238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99" customFormat="1" x14ac:dyDescent="0.25">
      <c r="B199" s="100"/>
      <c r="C199" s="100"/>
      <c r="D199" s="101"/>
      <c r="E199" s="100"/>
      <c r="H199" s="100"/>
      <c r="I199" s="100"/>
      <c r="J199" s="100"/>
      <c r="K199" s="100"/>
      <c r="L199" s="100"/>
      <c r="M199" s="100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102"/>
      <c r="AF199" s="238"/>
      <c r="AG199" s="238"/>
      <c r="AH199" s="238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99" customFormat="1" x14ac:dyDescent="0.25">
      <c r="B200" s="100"/>
      <c r="C200" s="100"/>
      <c r="D200" s="101"/>
      <c r="E200" s="100"/>
      <c r="H200" s="100"/>
      <c r="I200" s="100"/>
      <c r="J200" s="100"/>
      <c r="K200" s="100"/>
      <c r="L200" s="100"/>
      <c r="M200" s="100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102"/>
      <c r="AF200" s="238"/>
      <c r="AG200" s="238"/>
      <c r="AH200" s="238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99" customFormat="1" x14ac:dyDescent="0.25">
      <c r="B201" s="100"/>
      <c r="C201" s="100"/>
      <c r="D201" s="101"/>
      <c r="E201" s="100"/>
      <c r="H201" s="100"/>
      <c r="I201" s="100"/>
      <c r="J201" s="100"/>
      <c r="K201" s="100"/>
      <c r="L201" s="100"/>
      <c r="M201" s="100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102"/>
      <c r="AF201" s="238"/>
      <c r="AG201" s="238"/>
      <c r="AH201" s="238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99" customFormat="1" x14ac:dyDescent="0.25">
      <c r="B202" s="100"/>
      <c r="C202" s="100"/>
      <c r="D202" s="101"/>
      <c r="E202" s="100"/>
      <c r="H202" s="100"/>
      <c r="I202" s="100"/>
      <c r="J202" s="100"/>
      <c r="K202" s="100"/>
      <c r="L202" s="100"/>
      <c r="M202" s="100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102"/>
      <c r="AF202" s="238"/>
      <c r="AG202" s="238"/>
      <c r="AH202" s="238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</sheetData>
  <sheetProtection algorithmName="SHA-512" hashValue="QdSYGI8H1WaJqGB3TQMyCUQJP6nTW9OkuRtWxAYgxM260ZH92JHJ0fKUaeRrrI0aZcSZyz0uRNHCMQhcrlpX9A==" saltValue="fIzqLiNlhv6zplxEl3Hiuw==" spinCount="100000" sheet="1" scenarios="1"/>
  <mergeCells count="8">
    <mergeCell ref="I22:O22"/>
    <mergeCell ref="C5:D5"/>
    <mergeCell ref="E5:F5"/>
    <mergeCell ref="B2:P2"/>
    <mergeCell ref="B3:P3"/>
    <mergeCell ref="H5:O5"/>
    <mergeCell ref="H7:I7"/>
    <mergeCell ref="H14:I14"/>
  </mergeCells>
  <dataValidations count="2">
    <dataValidation type="list" allowBlank="1" showInputMessage="1" showErrorMessage="1" sqref="C7:C26" xr:uid="{00000000-0002-0000-0000-000000000000}">
      <formula1>$AN$7:$AN$9</formula1>
    </dataValidation>
    <dataValidation type="list" allowBlank="1" showInputMessage="1" showErrorMessage="1" sqref="E7:E26" xr:uid="{00000000-0002-0000-0000-000001000000}">
      <formula1>$AN$11:$AN$13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77"/>
  <sheetViews>
    <sheetView topLeftCell="A4" workbookViewId="0">
      <selection activeCell="E6" sqref="E6"/>
    </sheetView>
  </sheetViews>
  <sheetFormatPr defaultRowHeight="15" x14ac:dyDescent="0.25"/>
  <cols>
    <col min="1" max="1" width="8.85546875" style="98"/>
    <col min="3" max="10" width="12.140625" customWidth="1"/>
    <col min="20" max="42" width="8.85546875" style="98"/>
  </cols>
  <sheetData>
    <row r="1" spans="2:10" s="98" customFormat="1" ht="15.75" thickBot="1" x14ac:dyDescent="0.3"/>
    <row r="2" spans="2:10" ht="19.5" thickBot="1" x14ac:dyDescent="0.35">
      <c r="B2" s="137" t="s">
        <v>48</v>
      </c>
      <c r="C2" s="233" t="s">
        <v>17</v>
      </c>
      <c r="D2" s="234"/>
      <c r="E2" s="234"/>
      <c r="F2" s="234"/>
      <c r="G2" s="234"/>
      <c r="H2" s="234"/>
      <c r="I2" s="234"/>
      <c r="J2" s="235"/>
    </row>
    <row r="3" spans="2:10" ht="15.75" thickBot="1" x14ac:dyDescent="0.3">
      <c r="C3" s="138"/>
      <c r="D3" s="139"/>
      <c r="E3" s="139"/>
      <c r="F3" s="139"/>
      <c r="G3" s="139"/>
      <c r="H3" s="139"/>
      <c r="I3" s="140"/>
      <c r="J3" s="141"/>
    </row>
    <row r="4" spans="2:10" ht="15.75" thickBot="1" x14ac:dyDescent="0.3">
      <c r="C4" s="229" t="s">
        <v>24</v>
      </c>
      <c r="D4" s="230"/>
      <c r="E4" s="142" t="s">
        <v>15</v>
      </c>
      <c r="F4" s="143" t="s">
        <v>13</v>
      </c>
      <c r="G4" s="144" t="s">
        <v>14</v>
      </c>
      <c r="H4" s="145" t="s">
        <v>15</v>
      </c>
      <c r="I4" s="143" t="s">
        <v>13</v>
      </c>
      <c r="J4" s="144" t="s">
        <v>14</v>
      </c>
    </row>
    <row r="5" spans="2:10" ht="15.75" thickBot="1" x14ac:dyDescent="0.3">
      <c r="C5" s="146" t="s">
        <v>1</v>
      </c>
      <c r="D5" s="147" t="s">
        <v>18</v>
      </c>
      <c r="E5" s="148" t="s">
        <v>20</v>
      </c>
      <c r="F5" s="149" t="s">
        <v>20</v>
      </c>
      <c r="G5" s="150" t="s">
        <v>20</v>
      </c>
      <c r="H5" s="151" t="s">
        <v>19</v>
      </c>
      <c r="I5" s="149" t="s">
        <v>19</v>
      </c>
      <c r="J5" s="150" t="s">
        <v>19</v>
      </c>
    </row>
    <row r="6" spans="2:10" x14ac:dyDescent="0.25">
      <c r="C6" s="152" t="s">
        <v>3</v>
      </c>
      <c r="D6" s="153"/>
      <c r="E6" s="154"/>
      <c r="F6" s="16"/>
      <c r="G6" s="155"/>
      <c r="H6" s="156"/>
      <c r="I6" s="157"/>
      <c r="J6" s="158"/>
    </row>
    <row r="7" spans="2:10" x14ac:dyDescent="0.25">
      <c r="C7" s="159" t="s">
        <v>4</v>
      </c>
      <c r="D7" s="160"/>
      <c r="E7" s="161"/>
      <c r="F7" s="13"/>
      <c r="G7" s="162"/>
      <c r="H7" s="163"/>
      <c r="I7" s="164"/>
      <c r="J7" s="165"/>
    </row>
    <row r="8" spans="2:10" ht="15.75" thickBot="1" x14ac:dyDescent="0.3">
      <c r="C8" s="166" t="s">
        <v>5</v>
      </c>
      <c r="D8" s="167"/>
      <c r="E8" s="168"/>
      <c r="F8" s="22"/>
      <c r="G8" s="169"/>
      <c r="H8" s="170"/>
      <c r="I8" s="171"/>
      <c r="J8" s="172"/>
    </row>
    <row r="9" spans="2:10" ht="15.75" thickBot="1" x14ac:dyDescent="0.3">
      <c r="C9" s="173" t="s">
        <v>8</v>
      </c>
      <c r="D9" s="174"/>
      <c r="E9" s="175"/>
      <c r="F9" s="176"/>
      <c r="G9" s="177"/>
      <c r="H9" s="178"/>
      <c r="I9" s="179"/>
      <c r="J9" s="180"/>
    </row>
    <row r="10" spans="2:10" ht="15.75" thickBot="1" x14ac:dyDescent="0.3">
      <c r="C10" s="138"/>
      <c r="D10" s="139"/>
      <c r="E10" s="139"/>
      <c r="F10" s="139"/>
      <c r="G10" s="139"/>
      <c r="H10" s="139"/>
      <c r="I10" s="140"/>
      <c r="J10" s="141"/>
    </row>
    <row r="11" spans="2:10" ht="15.75" thickBot="1" x14ac:dyDescent="0.3">
      <c r="C11" s="231" t="s">
        <v>25</v>
      </c>
      <c r="D11" s="232"/>
      <c r="E11" s="181" t="s">
        <v>15</v>
      </c>
      <c r="F11" s="182" t="s">
        <v>13</v>
      </c>
      <c r="G11" s="183" t="s">
        <v>14</v>
      </c>
      <c r="H11" s="184" t="s">
        <v>8</v>
      </c>
      <c r="I11" s="182" t="s">
        <v>8</v>
      </c>
      <c r="J11" s="183" t="s">
        <v>22</v>
      </c>
    </row>
    <row r="12" spans="2:10" ht="15.75" thickBot="1" x14ac:dyDescent="0.3">
      <c r="C12" s="185" t="s">
        <v>1</v>
      </c>
      <c r="D12" s="185" t="s">
        <v>6</v>
      </c>
      <c r="E12" s="148" t="s">
        <v>26</v>
      </c>
      <c r="F12" s="149" t="s">
        <v>26</v>
      </c>
      <c r="G12" s="150" t="s">
        <v>26</v>
      </c>
      <c r="H12" s="151" t="s">
        <v>26</v>
      </c>
      <c r="I12" s="149" t="s">
        <v>21</v>
      </c>
      <c r="J12" s="150" t="s">
        <v>19</v>
      </c>
    </row>
    <row r="13" spans="2:10" x14ac:dyDescent="0.25">
      <c r="C13" s="186" t="s">
        <v>3</v>
      </c>
      <c r="D13" s="187"/>
      <c r="E13" s="188"/>
      <c r="F13" s="189"/>
      <c r="G13" s="155"/>
      <c r="H13" s="190"/>
      <c r="I13" s="189"/>
      <c r="J13" s="158"/>
    </row>
    <row r="14" spans="2:10" x14ac:dyDescent="0.25">
      <c r="C14" s="191" t="s">
        <v>4</v>
      </c>
      <c r="D14" s="192"/>
      <c r="E14" s="193"/>
      <c r="F14" s="194"/>
      <c r="G14" s="162"/>
      <c r="H14" s="195"/>
      <c r="I14" s="194"/>
      <c r="J14" s="165"/>
    </row>
    <row r="15" spans="2:10" ht="15.75" thickBot="1" x14ac:dyDescent="0.3">
      <c r="C15" s="196" t="s">
        <v>5</v>
      </c>
      <c r="D15" s="197"/>
      <c r="E15" s="198"/>
      <c r="F15" s="199"/>
      <c r="G15" s="200"/>
      <c r="H15" s="201"/>
      <c r="I15" s="199"/>
      <c r="J15" s="202"/>
    </row>
    <row r="16" spans="2:10" ht="15.75" thickBot="1" x14ac:dyDescent="0.3">
      <c r="C16" s="185" t="s">
        <v>8</v>
      </c>
      <c r="D16" s="203"/>
      <c r="E16" s="204"/>
      <c r="F16" s="205"/>
      <c r="G16" s="206"/>
      <c r="H16" s="207"/>
      <c r="I16" s="205"/>
      <c r="J16" s="208"/>
    </row>
    <row r="17" spans="2:10" ht="15.75" thickBot="1" x14ac:dyDescent="0.3">
      <c r="C17" s="209"/>
      <c r="D17" s="209"/>
      <c r="E17" s="209"/>
      <c r="F17" s="209"/>
      <c r="G17" s="209"/>
      <c r="H17" s="209"/>
      <c r="I17" s="209"/>
      <c r="J17" s="209"/>
    </row>
    <row r="18" spans="2:10" ht="19.5" thickBot="1" x14ac:dyDescent="0.35">
      <c r="B18" s="137" t="s">
        <v>49</v>
      </c>
      <c r="C18" s="233" t="s">
        <v>17</v>
      </c>
      <c r="D18" s="234"/>
      <c r="E18" s="234"/>
      <c r="F18" s="234"/>
      <c r="G18" s="234"/>
      <c r="H18" s="234"/>
      <c r="I18" s="234"/>
      <c r="J18" s="235"/>
    </row>
    <row r="19" spans="2:10" ht="15.75" thickBot="1" x14ac:dyDescent="0.3">
      <c r="C19" s="138"/>
      <c r="D19" s="139"/>
      <c r="E19" s="139"/>
      <c r="F19" s="139"/>
      <c r="G19" s="139"/>
      <c r="H19" s="139"/>
      <c r="I19" s="140"/>
      <c r="J19" s="141"/>
    </row>
    <row r="20" spans="2:10" ht="15.75" thickBot="1" x14ac:dyDescent="0.3">
      <c r="C20" s="229" t="s">
        <v>24</v>
      </c>
      <c r="D20" s="230"/>
      <c r="E20" s="142" t="s">
        <v>15</v>
      </c>
      <c r="F20" s="143" t="s">
        <v>13</v>
      </c>
      <c r="G20" s="144" t="s">
        <v>14</v>
      </c>
      <c r="H20" s="145" t="s">
        <v>15</v>
      </c>
      <c r="I20" s="143" t="s">
        <v>13</v>
      </c>
      <c r="J20" s="144" t="s">
        <v>14</v>
      </c>
    </row>
    <row r="21" spans="2:10" ht="15.75" thickBot="1" x14ac:dyDescent="0.3">
      <c r="C21" s="146" t="s">
        <v>1</v>
      </c>
      <c r="D21" s="147" t="s">
        <v>18</v>
      </c>
      <c r="E21" s="148" t="s">
        <v>20</v>
      </c>
      <c r="F21" s="149" t="s">
        <v>20</v>
      </c>
      <c r="G21" s="150" t="s">
        <v>20</v>
      </c>
      <c r="H21" s="151" t="s">
        <v>19</v>
      </c>
      <c r="I21" s="149" t="s">
        <v>19</v>
      </c>
      <c r="J21" s="150" t="s">
        <v>19</v>
      </c>
    </row>
    <row r="22" spans="2:10" x14ac:dyDescent="0.25">
      <c r="C22" s="152" t="s">
        <v>3</v>
      </c>
      <c r="D22" s="153"/>
      <c r="E22" s="154"/>
      <c r="F22" s="16"/>
      <c r="G22" s="155"/>
      <c r="H22" s="156"/>
      <c r="I22" s="157"/>
      <c r="J22" s="158"/>
    </row>
    <row r="23" spans="2:10" x14ac:dyDescent="0.25">
      <c r="C23" s="159" t="s">
        <v>4</v>
      </c>
      <c r="D23" s="160"/>
      <c r="E23" s="161"/>
      <c r="F23" s="13"/>
      <c r="G23" s="162"/>
      <c r="H23" s="163"/>
      <c r="I23" s="164"/>
      <c r="J23" s="165"/>
    </row>
    <row r="24" spans="2:10" ht="15.75" thickBot="1" x14ac:dyDescent="0.3">
      <c r="C24" s="166" t="s">
        <v>5</v>
      </c>
      <c r="D24" s="167"/>
      <c r="E24" s="168"/>
      <c r="F24" s="22"/>
      <c r="G24" s="169"/>
      <c r="H24" s="170"/>
      <c r="I24" s="171"/>
      <c r="J24" s="172"/>
    </row>
    <row r="25" spans="2:10" ht="15.75" thickBot="1" x14ac:dyDescent="0.3">
      <c r="C25" s="173" t="s">
        <v>8</v>
      </c>
      <c r="D25" s="174"/>
      <c r="E25" s="175"/>
      <c r="F25" s="176"/>
      <c r="G25" s="177"/>
      <c r="H25" s="178"/>
      <c r="I25" s="179"/>
      <c r="J25" s="180"/>
    </row>
    <row r="26" spans="2:10" ht="15.75" thickBot="1" x14ac:dyDescent="0.3">
      <c r="C26" s="138"/>
      <c r="D26" s="139"/>
      <c r="E26" s="139"/>
      <c r="F26" s="139"/>
      <c r="G26" s="139"/>
      <c r="H26" s="139"/>
      <c r="I26" s="140"/>
      <c r="J26" s="141"/>
    </row>
    <row r="27" spans="2:10" ht="15.75" thickBot="1" x14ac:dyDescent="0.3">
      <c r="C27" s="229" t="s">
        <v>25</v>
      </c>
      <c r="D27" s="230"/>
      <c r="E27" s="181" t="s">
        <v>15</v>
      </c>
      <c r="F27" s="182" t="s">
        <v>13</v>
      </c>
      <c r="G27" s="183" t="s">
        <v>14</v>
      </c>
      <c r="H27" s="184" t="s">
        <v>8</v>
      </c>
      <c r="I27" s="182" t="s">
        <v>8</v>
      </c>
      <c r="J27" s="183" t="s">
        <v>22</v>
      </c>
    </row>
    <row r="28" spans="2:10" ht="15.75" thickBot="1" x14ac:dyDescent="0.3">
      <c r="C28" s="185" t="s">
        <v>1</v>
      </c>
      <c r="D28" s="185" t="s">
        <v>6</v>
      </c>
      <c r="E28" s="148" t="s">
        <v>26</v>
      </c>
      <c r="F28" s="149" t="s">
        <v>26</v>
      </c>
      <c r="G28" s="150" t="s">
        <v>26</v>
      </c>
      <c r="H28" s="151" t="s">
        <v>26</v>
      </c>
      <c r="I28" s="149" t="s">
        <v>21</v>
      </c>
      <c r="J28" s="150" t="s">
        <v>19</v>
      </c>
    </row>
    <row r="29" spans="2:10" x14ac:dyDescent="0.25">
      <c r="C29" s="186" t="s">
        <v>3</v>
      </c>
      <c r="D29" s="187"/>
      <c r="E29" s="188"/>
      <c r="F29" s="189"/>
      <c r="G29" s="155"/>
      <c r="H29" s="190"/>
      <c r="I29" s="189"/>
      <c r="J29" s="158"/>
    </row>
    <row r="30" spans="2:10" x14ac:dyDescent="0.25">
      <c r="C30" s="191" t="s">
        <v>4</v>
      </c>
      <c r="D30" s="192"/>
      <c r="E30" s="193"/>
      <c r="F30" s="194"/>
      <c r="G30" s="162"/>
      <c r="H30" s="195"/>
      <c r="I30" s="194"/>
      <c r="J30" s="165"/>
    </row>
    <row r="31" spans="2:10" ht="15.75" thickBot="1" x14ac:dyDescent="0.3">
      <c r="C31" s="196" t="s">
        <v>5</v>
      </c>
      <c r="D31" s="197"/>
      <c r="E31" s="198"/>
      <c r="F31" s="199"/>
      <c r="G31" s="200"/>
      <c r="H31" s="201"/>
      <c r="I31" s="199"/>
      <c r="J31" s="202"/>
    </row>
    <row r="32" spans="2:10" ht="15.75" thickBot="1" x14ac:dyDescent="0.3">
      <c r="C32" s="185" t="s">
        <v>8</v>
      </c>
      <c r="D32" s="203"/>
      <c r="E32" s="204"/>
      <c r="F32" s="205"/>
      <c r="G32" s="206"/>
      <c r="H32" s="207"/>
      <c r="I32" s="205"/>
      <c r="J32" s="208"/>
    </row>
    <row r="52" s="98" customFormat="1" x14ac:dyDescent="0.25"/>
    <row r="53" s="98" customFormat="1" x14ac:dyDescent="0.25"/>
    <row r="54" s="98" customFormat="1" x14ac:dyDescent="0.25"/>
    <row r="55" s="98" customFormat="1" x14ac:dyDescent="0.25"/>
    <row r="56" s="98" customFormat="1" x14ac:dyDescent="0.25"/>
    <row r="57" s="98" customFormat="1" x14ac:dyDescent="0.25"/>
    <row r="58" s="98" customFormat="1" x14ac:dyDescent="0.25"/>
    <row r="59" s="98" customFormat="1" x14ac:dyDescent="0.25"/>
    <row r="60" s="98" customFormat="1" x14ac:dyDescent="0.25"/>
    <row r="61" s="98" customFormat="1" x14ac:dyDescent="0.25"/>
    <row r="62" s="98" customFormat="1" x14ac:dyDescent="0.25"/>
    <row r="63" s="98" customFormat="1" x14ac:dyDescent="0.25"/>
    <row r="64" s="98" customFormat="1" x14ac:dyDescent="0.25"/>
    <row r="65" s="98" customFormat="1" x14ac:dyDescent="0.25"/>
    <row r="66" s="98" customFormat="1" x14ac:dyDescent="0.25"/>
    <row r="67" s="98" customFormat="1" x14ac:dyDescent="0.25"/>
    <row r="68" s="98" customFormat="1" x14ac:dyDescent="0.25"/>
    <row r="69" s="98" customFormat="1" x14ac:dyDescent="0.25"/>
    <row r="70" s="98" customFormat="1" x14ac:dyDescent="0.25"/>
    <row r="71" s="98" customFormat="1" x14ac:dyDescent="0.25"/>
    <row r="72" s="98" customFormat="1" x14ac:dyDescent="0.25"/>
    <row r="73" s="98" customFormat="1" x14ac:dyDescent="0.25"/>
    <row r="74" s="98" customFormat="1" x14ac:dyDescent="0.25"/>
    <row r="75" s="98" customFormat="1" x14ac:dyDescent="0.25"/>
    <row r="76" s="98" customFormat="1" x14ac:dyDescent="0.25"/>
    <row r="77" s="98" customFormat="1" x14ac:dyDescent="0.25"/>
    <row r="78" s="98" customFormat="1" x14ac:dyDescent="0.25"/>
    <row r="79" s="98" customFormat="1" x14ac:dyDescent="0.25"/>
    <row r="80" s="98" customFormat="1" x14ac:dyDescent="0.25"/>
    <row r="81" s="98" customFormat="1" x14ac:dyDescent="0.25"/>
    <row r="82" s="98" customFormat="1" x14ac:dyDescent="0.25"/>
    <row r="83" s="98" customFormat="1" x14ac:dyDescent="0.25"/>
    <row r="84" s="98" customFormat="1" x14ac:dyDescent="0.25"/>
    <row r="85" s="98" customFormat="1" x14ac:dyDescent="0.25"/>
    <row r="86" s="98" customFormat="1" x14ac:dyDescent="0.25"/>
    <row r="87" s="98" customFormat="1" x14ac:dyDescent="0.25"/>
    <row r="88" s="98" customFormat="1" x14ac:dyDescent="0.25"/>
    <row r="89" s="98" customFormat="1" x14ac:dyDescent="0.25"/>
    <row r="90" s="98" customFormat="1" x14ac:dyDescent="0.25"/>
    <row r="91" s="98" customFormat="1" x14ac:dyDescent="0.25"/>
    <row r="92" s="98" customFormat="1" x14ac:dyDescent="0.25"/>
    <row r="93" s="98" customFormat="1" x14ac:dyDescent="0.25"/>
    <row r="94" s="98" customFormat="1" x14ac:dyDescent="0.25"/>
    <row r="95" s="98" customFormat="1" x14ac:dyDescent="0.25"/>
    <row r="96" s="98" customFormat="1" x14ac:dyDescent="0.25"/>
    <row r="97" s="98" customFormat="1" x14ac:dyDescent="0.25"/>
    <row r="98" s="98" customFormat="1" x14ac:dyDescent="0.25"/>
    <row r="99" s="98" customFormat="1" x14ac:dyDescent="0.25"/>
    <row r="100" s="98" customFormat="1" x14ac:dyDescent="0.25"/>
    <row r="101" s="98" customFormat="1" x14ac:dyDescent="0.25"/>
    <row r="102" s="98" customFormat="1" x14ac:dyDescent="0.25"/>
    <row r="103" s="98" customFormat="1" x14ac:dyDescent="0.25"/>
    <row r="104" s="98" customFormat="1" x14ac:dyDescent="0.25"/>
    <row r="105" s="98" customFormat="1" x14ac:dyDescent="0.25"/>
    <row r="106" s="98" customFormat="1" x14ac:dyDescent="0.25"/>
    <row r="107" s="98" customFormat="1" x14ac:dyDescent="0.25"/>
    <row r="108" s="98" customFormat="1" x14ac:dyDescent="0.25"/>
    <row r="109" s="98" customFormat="1" x14ac:dyDescent="0.25"/>
    <row r="110" s="98" customFormat="1" x14ac:dyDescent="0.25"/>
    <row r="111" s="98" customFormat="1" x14ac:dyDescent="0.25"/>
    <row r="112" s="98" customFormat="1" x14ac:dyDescent="0.25"/>
    <row r="113" s="98" customFormat="1" x14ac:dyDescent="0.25"/>
    <row r="114" s="98" customFormat="1" x14ac:dyDescent="0.25"/>
    <row r="115" s="98" customFormat="1" x14ac:dyDescent="0.25"/>
    <row r="116" s="98" customFormat="1" x14ac:dyDescent="0.25"/>
    <row r="117" s="98" customFormat="1" x14ac:dyDescent="0.25"/>
    <row r="118" s="98" customFormat="1" x14ac:dyDescent="0.25"/>
    <row r="119" s="98" customFormat="1" x14ac:dyDescent="0.25"/>
    <row r="120" s="98" customFormat="1" x14ac:dyDescent="0.25"/>
    <row r="121" s="98" customFormat="1" x14ac:dyDescent="0.25"/>
    <row r="122" s="98" customFormat="1" x14ac:dyDescent="0.25"/>
    <row r="123" s="98" customFormat="1" x14ac:dyDescent="0.25"/>
    <row r="124" s="98" customFormat="1" x14ac:dyDescent="0.25"/>
    <row r="125" s="98" customFormat="1" x14ac:dyDescent="0.25"/>
    <row r="126" s="98" customFormat="1" x14ac:dyDescent="0.25"/>
    <row r="127" s="98" customFormat="1" x14ac:dyDescent="0.25"/>
    <row r="128" s="98" customFormat="1" x14ac:dyDescent="0.25"/>
    <row r="129" s="98" customFormat="1" x14ac:dyDescent="0.25"/>
    <row r="130" s="98" customFormat="1" x14ac:dyDescent="0.25"/>
    <row r="131" s="98" customFormat="1" x14ac:dyDescent="0.25"/>
    <row r="132" s="98" customFormat="1" x14ac:dyDescent="0.25"/>
    <row r="133" s="98" customFormat="1" x14ac:dyDescent="0.25"/>
    <row r="134" s="98" customFormat="1" x14ac:dyDescent="0.25"/>
    <row r="135" s="98" customFormat="1" x14ac:dyDescent="0.25"/>
    <row r="136" s="98" customFormat="1" x14ac:dyDescent="0.25"/>
    <row r="137" s="98" customFormat="1" x14ac:dyDescent="0.25"/>
    <row r="138" s="98" customFormat="1" x14ac:dyDescent="0.25"/>
    <row r="139" s="98" customFormat="1" x14ac:dyDescent="0.25"/>
    <row r="140" s="98" customFormat="1" x14ac:dyDescent="0.25"/>
    <row r="141" s="98" customFormat="1" x14ac:dyDescent="0.25"/>
    <row r="142" s="98" customFormat="1" x14ac:dyDescent="0.25"/>
    <row r="143" s="98" customFormat="1" x14ac:dyDescent="0.25"/>
    <row r="144" s="98" customFormat="1" x14ac:dyDescent="0.25"/>
    <row r="145" s="98" customFormat="1" x14ac:dyDescent="0.25"/>
    <row r="146" s="98" customFormat="1" x14ac:dyDescent="0.25"/>
    <row r="147" s="98" customFormat="1" x14ac:dyDescent="0.25"/>
    <row r="148" s="98" customFormat="1" x14ac:dyDescent="0.25"/>
    <row r="149" s="98" customFormat="1" x14ac:dyDescent="0.25"/>
    <row r="150" s="98" customFormat="1" x14ac:dyDescent="0.25"/>
    <row r="151" s="98" customFormat="1" x14ac:dyDescent="0.25"/>
    <row r="152" s="98" customFormat="1" x14ac:dyDescent="0.25"/>
    <row r="153" s="98" customFormat="1" x14ac:dyDescent="0.25"/>
    <row r="154" s="98" customFormat="1" x14ac:dyDescent="0.25"/>
    <row r="155" s="98" customFormat="1" x14ac:dyDescent="0.25"/>
    <row r="156" s="98" customFormat="1" x14ac:dyDescent="0.25"/>
    <row r="157" s="98" customFormat="1" x14ac:dyDescent="0.25"/>
    <row r="158" s="98" customFormat="1" x14ac:dyDescent="0.25"/>
    <row r="159" s="98" customFormat="1" x14ac:dyDescent="0.25"/>
    <row r="160" s="98" customFormat="1" x14ac:dyDescent="0.25"/>
    <row r="161" s="98" customFormat="1" x14ac:dyDescent="0.25"/>
    <row r="162" s="98" customFormat="1" x14ac:dyDescent="0.25"/>
    <row r="163" s="98" customFormat="1" x14ac:dyDescent="0.25"/>
    <row r="164" s="98" customFormat="1" x14ac:dyDescent="0.25"/>
    <row r="165" s="98" customFormat="1" x14ac:dyDescent="0.25"/>
    <row r="166" s="98" customFormat="1" x14ac:dyDescent="0.25"/>
    <row r="167" s="98" customFormat="1" x14ac:dyDescent="0.25"/>
    <row r="168" s="98" customFormat="1" x14ac:dyDescent="0.25"/>
    <row r="169" s="98" customFormat="1" x14ac:dyDescent="0.25"/>
    <row r="170" s="98" customFormat="1" x14ac:dyDescent="0.25"/>
    <row r="171" s="98" customFormat="1" x14ac:dyDescent="0.25"/>
    <row r="172" s="98" customFormat="1" x14ac:dyDescent="0.25"/>
    <row r="173" s="98" customFormat="1" x14ac:dyDescent="0.25"/>
    <row r="174" s="98" customFormat="1" x14ac:dyDescent="0.25"/>
    <row r="175" s="98" customFormat="1" x14ac:dyDescent="0.25"/>
    <row r="176" s="98" customFormat="1" x14ac:dyDescent="0.25"/>
    <row r="177" s="98" customFormat="1" x14ac:dyDescent="0.25"/>
  </sheetData>
  <sheetProtection algorithmName="SHA-512" hashValue="SFglKc9IgcIHsC4k4IVOUYjKkvoqe6BXoqx07Jnk5Hr80UudBrGMpC68zVknAkzVwaIBOtez8kZP7umHgoRzaw==" saltValue="xi4TXzokXEsUXbCXo2uc6Q==" spinCount="100000" sheet="1" objects="1" scenarios="1"/>
  <mergeCells count="6">
    <mergeCell ref="C27:D27"/>
    <mergeCell ref="C4:D4"/>
    <mergeCell ref="C11:D11"/>
    <mergeCell ref="C2:J2"/>
    <mergeCell ref="C18:J18"/>
    <mergeCell ref="C20:D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M21"/>
  <sheetViews>
    <sheetView showGridLines="0" workbookViewId="0">
      <selection activeCell="C86" sqref="C86"/>
    </sheetView>
  </sheetViews>
  <sheetFormatPr defaultRowHeight="15" x14ac:dyDescent="0.25"/>
  <cols>
    <col min="3" max="7" width="11" customWidth="1"/>
  </cols>
  <sheetData>
    <row r="3" spans="3:11" x14ac:dyDescent="0.25">
      <c r="C3" s="1" t="s">
        <v>51</v>
      </c>
    </row>
    <row r="4" spans="3:11" x14ac:dyDescent="0.25">
      <c r="C4" s="1"/>
    </row>
    <row r="5" spans="3:11" x14ac:dyDescent="0.25">
      <c r="C5" s="1" t="s">
        <v>37</v>
      </c>
    </row>
    <row r="7" spans="3:11" x14ac:dyDescent="0.25">
      <c r="C7" s="1" t="s">
        <v>39</v>
      </c>
      <c r="D7" s="1"/>
    </row>
    <row r="8" spans="3:11" x14ac:dyDescent="0.25">
      <c r="C8" s="1" t="s">
        <v>40</v>
      </c>
    </row>
    <row r="10" spans="3:11" x14ac:dyDescent="0.25">
      <c r="C10" s="1" t="s">
        <v>44</v>
      </c>
    </row>
    <row r="13" spans="3:11" ht="15.75" thickBot="1" x14ac:dyDescent="0.3">
      <c r="J13" s="4"/>
      <c r="K13" s="4"/>
    </row>
    <row r="14" spans="3:11" ht="45.75" thickBot="1" x14ac:dyDescent="0.3">
      <c r="C14" s="105" t="s">
        <v>28</v>
      </c>
      <c r="D14" s="108" t="s">
        <v>29</v>
      </c>
      <c r="E14" s="117" t="s">
        <v>30</v>
      </c>
      <c r="F14" s="104" t="s">
        <v>31</v>
      </c>
      <c r="G14" s="118" t="s">
        <v>32</v>
      </c>
    </row>
    <row r="15" spans="3:11" ht="24" customHeight="1" x14ac:dyDescent="0.25">
      <c r="C15" s="107" t="s">
        <v>3</v>
      </c>
      <c r="D15" s="109">
        <v>100000</v>
      </c>
      <c r="E15" s="119">
        <f>+D15*2</f>
        <v>200000</v>
      </c>
      <c r="F15" s="103">
        <v>100000</v>
      </c>
      <c r="G15" s="109">
        <v>50000</v>
      </c>
    </row>
    <row r="16" spans="3:11" ht="24" customHeight="1" thickBot="1" x14ac:dyDescent="0.3">
      <c r="C16" s="113"/>
      <c r="D16" s="114"/>
      <c r="E16" s="120" t="s">
        <v>33</v>
      </c>
      <c r="F16" s="121" t="s">
        <v>36</v>
      </c>
      <c r="G16" s="244" t="s">
        <v>53</v>
      </c>
    </row>
    <row r="17" spans="3:13" ht="24" customHeight="1" thickBot="1" x14ac:dyDescent="0.3">
      <c r="C17" s="112" t="s">
        <v>4</v>
      </c>
      <c r="D17" s="115">
        <v>200000</v>
      </c>
      <c r="E17" s="122">
        <f>+D17*4</f>
        <v>800000</v>
      </c>
      <c r="F17" s="116">
        <v>200000</v>
      </c>
      <c r="G17" s="109">
        <v>100000</v>
      </c>
    </row>
    <row r="18" spans="3:13" ht="24" customHeight="1" thickBot="1" x14ac:dyDescent="0.3">
      <c r="C18" s="113"/>
      <c r="D18" s="114"/>
      <c r="E18" s="120" t="s">
        <v>34</v>
      </c>
      <c r="F18" s="121" t="s">
        <v>36</v>
      </c>
      <c r="G18" s="244" t="s">
        <v>53</v>
      </c>
      <c r="K18" s="85"/>
      <c r="L18" s="54" t="s">
        <v>38</v>
      </c>
      <c r="M18" s="55" t="s">
        <v>11</v>
      </c>
    </row>
    <row r="19" spans="3:13" ht="24" customHeight="1" x14ac:dyDescent="0.25">
      <c r="C19" s="106" t="s">
        <v>5</v>
      </c>
      <c r="D19" s="110">
        <v>400000</v>
      </c>
      <c r="E19" s="123">
        <f>+D19*6</f>
        <v>2400000</v>
      </c>
      <c r="F19" s="111">
        <v>400000</v>
      </c>
      <c r="G19" s="109">
        <v>200000</v>
      </c>
      <c r="K19" s="89" t="s">
        <v>3</v>
      </c>
      <c r="L19" s="124">
        <f>+D15</f>
        <v>100000</v>
      </c>
      <c r="M19" s="18">
        <f>+E15</f>
        <v>200000</v>
      </c>
    </row>
    <row r="20" spans="3:13" ht="24" customHeight="1" thickBot="1" x14ac:dyDescent="0.3">
      <c r="C20" s="113"/>
      <c r="D20" s="114"/>
      <c r="E20" s="120" t="s">
        <v>35</v>
      </c>
      <c r="F20" s="121" t="s">
        <v>36</v>
      </c>
      <c r="G20" s="244" t="s">
        <v>53</v>
      </c>
      <c r="K20" s="43" t="s">
        <v>4</v>
      </c>
      <c r="L20" s="97">
        <f>+D17</f>
        <v>200000</v>
      </c>
      <c r="M20" s="20">
        <f>+E17</f>
        <v>800000</v>
      </c>
    </row>
    <row r="21" spans="3:13" ht="15.75" thickBot="1" x14ac:dyDescent="0.3">
      <c r="K21" s="44" t="s">
        <v>5</v>
      </c>
      <c r="L21" s="125">
        <f>+D19</f>
        <v>400000</v>
      </c>
      <c r="M21" s="23">
        <f>+E19</f>
        <v>2400000</v>
      </c>
    </row>
  </sheetData>
  <conditionalFormatting sqref="E15:G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G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G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C18"/>
  <sheetViews>
    <sheetView workbookViewId="0">
      <selection activeCell="C4" sqref="C4:C18"/>
    </sheetView>
  </sheetViews>
  <sheetFormatPr defaultRowHeight="15" x14ac:dyDescent="0.25"/>
  <sheetData>
    <row r="4" spans="2:3" x14ac:dyDescent="0.25">
      <c r="B4" s="1">
        <v>1</v>
      </c>
      <c r="C4" t="s">
        <v>41</v>
      </c>
    </row>
    <row r="5" spans="2:3" x14ac:dyDescent="0.25">
      <c r="B5" s="1"/>
    </row>
    <row r="6" spans="2:3" x14ac:dyDescent="0.25">
      <c r="B6" s="1">
        <v>2</v>
      </c>
      <c r="C6" t="s">
        <v>43</v>
      </c>
    </row>
    <row r="7" spans="2:3" x14ac:dyDescent="0.25">
      <c r="B7" s="1"/>
    </row>
    <row r="8" spans="2:3" x14ac:dyDescent="0.25">
      <c r="B8" s="1">
        <v>3</v>
      </c>
      <c r="C8" t="s">
        <v>42</v>
      </c>
    </row>
    <row r="9" spans="2:3" x14ac:dyDescent="0.25">
      <c r="B9" s="1"/>
    </row>
    <row r="10" spans="2:3" x14ac:dyDescent="0.25">
      <c r="B10" s="1">
        <v>4</v>
      </c>
      <c r="C10" t="s">
        <v>45</v>
      </c>
    </row>
    <row r="11" spans="2:3" x14ac:dyDescent="0.25">
      <c r="B11" s="1"/>
    </row>
    <row r="12" spans="2:3" x14ac:dyDescent="0.25">
      <c r="B12" s="1">
        <v>5</v>
      </c>
      <c r="C12" t="s">
        <v>52</v>
      </c>
    </row>
    <row r="13" spans="2:3" x14ac:dyDescent="0.25">
      <c r="B13" s="1"/>
    </row>
    <row r="14" spans="2:3" x14ac:dyDescent="0.25">
      <c r="B14" s="1">
        <v>6</v>
      </c>
      <c r="C14" t="s">
        <v>46</v>
      </c>
    </row>
    <row r="15" spans="2:3" x14ac:dyDescent="0.25">
      <c r="B15" s="1"/>
    </row>
    <row r="16" spans="2:3" x14ac:dyDescent="0.25">
      <c r="B16" s="1">
        <v>7</v>
      </c>
      <c r="C16" t="s">
        <v>47</v>
      </c>
    </row>
    <row r="18" spans="2:3" x14ac:dyDescent="0.25">
      <c r="B18" s="1">
        <v>8</v>
      </c>
      <c r="C18" t="s">
        <v>50</v>
      </c>
    </row>
  </sheetData>
  <sheetProtection algorithmName="SHA-512" hashValue="zYkbhZp8N9OB0k98c+QPyUzh7ZWhXfftK3n8vadFWbUoMF/vtATdFjXKL3wZrKvcbhFzO67yD6Y8EIZKH62Ojw==" saltValue="4hjLxl9pXnLofb7R5EYJ6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ROMI exercise</vt:lpstr>
      <vt:lpstr>R1 v R2</vt:lpstr>
      <vt:lpstr>Approach</vt:lpstr>
      <vt:lpstr>Questions</vt:lpstr>
      <vt:lpstr>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2018-02-09T09:25:21Z</dcterms:created>
  <dcterms:modified xsi:type="dcterms:W3CDTF">2021-12-12T02:15:21Z</dcterms:modified>
</cp:coreProperties>
</file>